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24226"/>
  <mc:AlternateContent xmlns:mc="http://schemas.openxmlformats.org/markup-compatibility/2006">
    <mc:Choice Requires="x15">
      <x15ac:absPath xmlns:x15ac="http://schemas.microsoft.com/office/spreadsheetml/2010/11/ac" url="C:\Users\tojoh_000\Desktop\OFFICE Class\Excel\"/>
    </mc:Choice>
  </mc:AlternateContent>
  <xr:revisionPtr revIDLastSave="0" documentId="8_{56E6DAA8-62B1-4306-9B05-CAEE83A1CFC2}" xr6:coauthVersionLast="41" xr6:coauthVersionMax="41" xr10:uidLastSave="{00000000-0000-0000-0000-000000000000}"/>
  <bookViews>
    <workbookView xWindow="11505" yWindow="4710" windowWidth="16200" windowHeight="9120" tabRatio="711" xr2:uid="{00000000-000D-0000-FFFF-FFFF00000000}"/>
  </bookViews>
  <sheets>
    <sheet name="NV Cities" sheetId="1" r:id="rId1"/>
    <sheet name="Alpha" sheetId="2" r:id="rId2"/>
    <sheet name="Numbers" sheetId="3" r:id="rId3"/>
    <sheet name="payroll" sheetId="4" r:id="rId4"/>
    <sheet name="chart" sheetId="5" r:id="rId5"/>
    <sheet name="table" sheetId="6" r:id="rId6"/>
    <sheet name="split data" sheetId="7" r:id="rId7"/>
    <sheet name="fill data" sheetId="8" r:id="rId8"/>
    <sheet name="data validation" sheetId="9" r:id="rId9"/>
    <sheet name="IFS ex" sheetId="10" r:id="rId10"/>
    <sheet name="SUMIF ex" sheetId="11" r:id="rId11"/>
    <sheet name="Calc Dates" sheetId="12" r:id="rId12"/>
    <sheet name="Pivot Table" sheetId="14" r:id="rId13"/>
  </sheets>
  <definedNames>
    <definedName name="_xlnm._FilterDatabase" localSheetId="0" hidden="1">'NV Cities'!$A$2:$C$21</definedName>
    <definedName name="Slicer_Department">#N/A</definedName>
    <definedName name="Slicer_January">#N/A</definedName>
  </definedNames>
  <calcPr calcId="191029"/>
  <pivotCaches>
    <pivotCache cacheId="0" r:id="rId14"/>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5"/>
        <x14:slicerCache r:id="rId16"/>
      </x15:slicerCaches>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1" l="1"/>
  <c r="D5" i="1"/>
  <c r="B12" i="6" l="1"/>
  <c r="C12" i="6"/>
  <c r="D12" i="6"/>
  <c r="E12" i="6"/>
  <c r="F12" i="6"/>
  <c r="G12" i="6"/>
  <c r="H12" i="6"/>
  <c r="I12" i="6"/>
  <c r="J12" i="6"/>
  <c r="K12" i="6"/>
  <c r="L12" i="6"/>
  <c r="M12" i="6"/>
  <c r="C31" i="1" l="1"/>
  <c r="C30" i="1"/>
  <c r="C29" i="1"/>
  <c r="C27" i="1"/>
  <c r="C26" i="1"/>
  <c r="C25" i="1"/>
  <c r="H6" i="7"/>
  <c r="H7" i="7"/>
  <c r="H8" i="7"/>
  <c r="H2" i="7"/>
  <c r="H4" i="7"/>
  <c r="H3" i="7"/>
  <c r="C70" i="12"/>
  <c r="C61" i="12"/>
  <c r="C50" i="12"/>
  <c r="C40" i="12"/>
  <c r="C31" i="12"/>
  <c r="C22" i="12"/>
  <c r="C13" i="12"/>
  <c r="C4" i="12"/>
  <c r="C60" i="12"/>
  <c r="C59" i="12"/>
  <c r="C49" i="12"/>
  <c r="B16" i="8"/>
  <c r="C16" i="8"/>
  <c r="D16" i="8"/>
  <c r="E16" i="8"/>
  <c r="F16" i="8"/>
  <c r="G16" i="8"/>
  <c r="H16" i="8"/>
  <c r="A16" i="8"/>
  <c r="G10" i="11"/>
  <c r="F2" i="11"/>
  <c r="F5" i="11"/>
  <c r="C2" i="10"/>
  <c r="C3" i="10"/>
  <c r="C4" i="10"/>
  <c r="C5" i="10"/>
  <c r="C6" i="10"/>
  <c r="C7" i="10"/>
  <c r="C8" i="10"/>
  <c r="C9" i="10"/>
  <c r="C10" i="10"/>
  <c r="C11" i="10"/>
  <c r="D3" i="1"/>
  <c r="C28" i="1" s="1"/>
  <c r="D4" i="1"/>
  <c r="D6" i="1"/>
  <c r="D7" i="1"/>
  <c r="D8" i="1"/>
  <c r="D9" i="1"/>
  <c r="D10" i="1"/>
  <c r="D12" i="1"/>
  <c r="D13" i="1"/>
  <c r="D14" i="1"/>
  <c r="D15" i="1"/>
  <c r="D16" i="1"/>
  <c r="D17" i="1"/>
  <c r="D18" i="1"/>
  <c r="D19" i="1"/>
  <c r="D20" i="1"/>
  <c r="D21" i="1"/>
  <c r="C23" i="1"/>
  <c r="C33" i="1" l="1"/>
  <c r="C34" i="1"/>
  <c r="C32" i="1"/>
  <c r="D11" i="4"/>
  <c r="D10" i="4"/>
  <c r="D9" i="4"/>
  <c r="D8" i="4"/>
  <c r="D7" i="4"/>
  <c r="D6" i="4"/>
  <c r="D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tc={42120661-0380-4C95-BF55-0BFB1879490B}</author>
  </authors>
  <commentList>
    <comment ref="D2" authorId="0" shapeId="0" xr:uid="{42120661-0380-4C95-BF55-0BFB1879490B}">
      <text>
        <t>[Threaded comment]
Your version of Excel allows you to read this threaded comment; however, any edits to it will get removed if the file is opened in a newer version of Excel. Learn more: https://go.microsoft.com/fwlink/?linkid=870924
Comment:
    This column is using the IF function</t>
      </text>
    </comment>
  </commentList>
</comments>
</file>

<file path=xl/sharedStrings.xml><?xml version="1.0" encoding="utf-8"?>
<sst xmlns="http://schemas.openxmlformats.org/spreadsheetml/2006/main" count="344" uniqueCount="178">
  <si>
    <t>List of incorporated cities in Nevada</t>
  </si>
  <si>
    <t>Name</t>
  </si>
  <si>
    <t>County</t>
  </si>
  <si>
    <t>Boulder City</t>
  </si>
  <si>
    <t>Clark</t>
  </si>
  <si>
    <t>Caliente</t>
  </si>
  <si>
    <t>Lincoln</t>
  </si>
  <si>
    <t>Carlin</t>
  </si>
  <si>
    <t>Elko</t>
  </si>
  <si>
    <t>Carson City</t>
  </si>
  <si>
    <t>Ely</t>
  </si>
  <si>
    <t>White Pine</t>
  </si>
  <si>
    <t>Churchill</t>
  </si>
  <si>
    <t>Fernley</t>
  </si>
  <si>
    <t>Lyon</t>
  </si>
  <si>
    <t>Henderson</t>
  </si>
  <si>
    <t>Pershing</t>
  </si>
  <si>
    <t>Mesquite</t>
  </si>
  <si>
    <t>North Las Vegas</t>
  </si>
  <si>
    <t>Washoe</t>
  </si>
  <si>
    <t>Sparks</t>
  </si>
  <si>
    <t>Wells</t>
  </si>
  <si>
    <t>West Wendover</t>
  </si>
  <si>
    <t>Humboldt</t>
  </si>
  <si>
    <t>Population</t>
  </si>
  <si>
    <t>Fallon</t>
  </si>
  <si>
    <t>Las Vegas</t>
  </si>
  <si>
    <t>Lovelock</t>
  </si>
  <si>
    <t>Reno</t>
  </si>
  <si>
    <t>Winnemucca</t>
  </si>
  <si>
    <t>Yerington</t>
  </si>
  <si>
    <t>Payroll Example</t>
  </si>
  <si>
    <t>Wage</t>
  </si>
  <si>
    <t>Hours</t>
  </si>
  <si>
    <t>Salary</t>
  </si>
  <si>
    <t>Bob</t>
  </si>
  <si>
    <t>Mary</t>
  </si>
  <si>
    <t>Jane</t>
  </si>
  <si>
    <t>Joe</t>
  </si>
  <si>
    <t>Ed</t>
  </si>
  <si>
    <t>Total:</t>
  </si>
  <si>
    <t>Chart Example</t>
  </si>
  <si>
    <t>Sales by Category</t>
  </si>
  <si>
    <t>Peaches</t>
  </si>
  <si>
    <t>Pears</t>
  </si>
  <si>
    <t>Apple</t>
  </si>
  <si>
    <t>Full Name</t>
  </si>
  <si>
    <t>Last Name</t>
  </si>
  <si>
    <t>First Name</t>
  </si>
  <si>
    <t>Mauricio, Shera</t>
  </si>
  <si>
    <t>Cool, Luci</t>
  </si>
  <si>
    <t>Rosenstein, Seth</t>
  </si>
  <si>
    <t>Pershall, Warren</t>
  </si>
  <si>
    <t>Soden, Elli</t>
  </si>
  <si>
    <t>Gallegos, Mari</t>
  </si>
  <si>
    <t>Toliver, Han</t>
  </si>
  <si>
    <t>Sporer, Robbie</t>
  </si>
  <si>
    <t>Daum, Lilia</t>
  </si>
  <si>
    <t>Hurlbut, Lynette</t>
  </si>
  <si>
    <t>Mauricio</t>
  </si>
  <si>
    <t>Shera</t>
  </si>
  <si>
    <t>Cool</t>
  </si>
  <si>
    <t>Luci</t>
  </si>
  <si>
    <t>Rosenstein</t>
  </si>
  <si>
    <t>Seth</t>
  </si>
  <si>
    <t>Pershall</t>
  </si>
  <si>
    <t>Warren</t>
  </si>
  <si>
    <t>Soden</t>
  </si>
  <si>
    <t>Elli</t>
  </si>
  <si>
    <t>Gallegos</t>
  </si>
  <si>
    <t>Mari</t>
  </si>
  <si>
    <t>Toliver</t>
  </si>
  <si>
    <t>Han</t>
  </si>
  <si>
    <t>Sporer</t>
  </si>
  <si>
    <t>Robbie</t>
  </si>
  <si>
    <t>Daum</t>
  </si>
  <si>
    <t>Lilia</t>
  </si>
  <si>
    <t>Hurlbut</t>
  </si>
  <si>
    <t>Lynette</t>
  </si>
  <si>
    <t>Appt Time</t>
  </si>
  <si>
    <t>Service</t>
  </si>
  <si>
    <t>Hair</t>
  </si>
  <si>
    <t>Nails</t>
  </si>
  <si>
    <t>Pedi</t>
  </si>
  <si>
    <t>January</t>
  </si>
  <si>
    <t>Department</t>
  </si>
  <si>
    <t>February</t>
  </si>
  <si>
    <t>March</t>
  </si>
  <si>
    <t>April</t>
  </si>
  <si>
    <t>May</t>
  </si>
  <si>
    <t>June</t>
  </si>
  <si>
    <t>July</t>
  </si>
  <si>
    <t>August</t>
  </si>
  <si>
    <t>September</t>
  </si>
  <si>
    <t>October</t>
  </si>
  <si>
    <t>November</t>
  </si>
  <si>
    <t>December</t>
  </si>
  <si>
    <t>Produce</t>
  </si>
  <si>
    <t>Meat</t>
  </si>
  <si>
    <t>Dairy</t>
  </si>
  <si>
    <t>Healthcare</t>
  </si>
  <si>
    <t>Liquor</t>
  </si>
  <si>
    <t>General</t>
  </si>
  <si>
    <t>Automotive</t>
  </si>
  <si>
    <t>Speciality</t>
  </si>
  <si>
    <t>Bakery</t>
  </si>
  <si>
    <t>Perscription</t>
  </si>
  <si>
    <r>
      <rPr>
        <b/>
        <sz val="11"/>
        <color theme="1"/>
        <rFont val="Calibri"/>
        <family val="2"/>
        <scheme val="minor"/>
      </rPr>
      <t>VLOOKUP</t>
    </r>
    <r>
      <rPr>
        <sz val="11"/>
        <color theme="1"/>
        <rFont val="Calibri"/>
        <family val="2"/>
        <scheme val="minor"/>
      </rPr>
      <t xml:space="preserve"> Example:</t>
    </r>
  </si>
  <si>
    <t>Status</t>
  </si>
  <si>
    <t>Score</t>
  </si>
  <si>
    <t>Grade</t>
  </si>
  <si>
    <t>Letter</t>
  </si>
  <si>
    <t>A</t>
  </si>
  <si>
    <t>B</t>
  </si>
  <si>
    <t>C</t>
  </si>
  <si>
    <t>D</t>
  </si>
  <si>
    <t>F</t>
  </si>
  <si>
    <t>&lt;50</t>
  </si>
  <si>
    <t>Sold</t>
  </si>
  <si>
    <t>Product</t>
  </si>
  <si>
    <t>Salesperson</t>
  </si>
  <si>
    <t>Apples</t>
  </si>
  <si>
    <t>SUMIF example</t>
  </si>
  <si>
    <t>Start Date</t>
  </si>
  <si>
    <t>End Date</t>
  </si>
  <si>
    <t>Difference</t>
  </si>
  <si>
    <t>Difference in Months</t>
  </si>
  <si>
    <t>Difference in Years</t>
  </si>
  <si>
    <t>Years</t>
  </si>
  <si>
    <t>Months</t>
  </si>
  <si>
    <t>Accumulated Time/Years</t>
  </si>
  <si>
    <t>Accumulated Time/Year, Months, Days</t>
  </si>
  <si>
    <t>Accumulated Time/Years, Months</t>
  </si>
  <si>
    <t>Days</t>
  </si>
  <si>
    <t>Year, Month, Day Combined</t>
  </si>
  <si>
    <t>Difference/Days</t>
  </si>
  <si>
    <t>Difference/Weeks</t>
  </si>
  <si>
    <t>Weeks</t>
  </si>
  <si>
    <t>Simple combined cell example</t>
  </si>
  <si>
    <t>CONCAT function example</t>
  </si>
  <si>
    <r>
      <rPr>
        <b/>
        <sz val="11"/>
        <color theme="1"/>
        <rFont val="Calibri"/>
        <family val="2"/>
        <scheme val="minor"/>
      </rPr>
      <t>COUNTIF</t>
    </r>
    <r>
      <rPr>
        <sz val="11"/>
        <color theme="1"/>
        <rFont val="Calibri"/>
        <family val="2"/>
        <scheme val="minor"/>
      </rPr>
      <t xml:space="preserve"> example 1</t>
    </r>
  </si>
  <si>
    <r>
      <rPr>
        <b/>
        <sz val="11"/>
        <color theme="1"/>
        <rFont val="Calibri"/>
        <family val="2"/>
        <scheme val="minor"/>
      </rPr>
      <t>COUNTIF</t>
    </r>
    <r>
      <rPr>
        <sz val="11"/>
        <color theme="1"/>
        <rFont val="Calibri"/>
        <family val="2"/>
        <scheme val="minor"/>
      </rPr>
      <t xml:space="preserve"> example 2</t>
    </r>
  </si>
  <si>
    <r>
      <rPr>
        <b/>
        <sz val="11"/>
        <color theme="1"/>
        <rFont val="Calibri"/>
        <family val="2"/>
        <scheme val="minor"/>
      </rPr>
      <t>COUNTIF</t>
    </r>
    <r>
      <rPr>
        <sz val="11"/>
        <color theme="1"/>
        <rFont val="Calibri"/>
        <family val="2"/>
        <scheme val="minor"/>
      </rPr>
      <t xml:space="preserve"> example 3</t>
    </r>
    <r>
      <rPr>
        <sz val="11"/>
        <color theme="1"/>
        <rFont val="Calibri"/>
        <family val="2"/>
        <scheme val="minor"/>
      </rPr>
      <t/>
    </r>
  </si>
  <si>
    <r>
      <rPr>
        <b/>
        <sz val="11"/>
        <color theme="1"/>
        <rFont val="Calibri"/>
        <family val="2"/>
        <scheme val="minor"/>
      </rPr>
      <t>COUNTIF</t>
    </r>
    <r>
      <rPr>
        <sz val="11"/>
        <color theme="1"/>
        <rFont val="Calibri"/>
        <family val="2"/>
        <scheme val="minor"/>
      </rPr>
      <t xml:space="preserve"> example 4</t>
    </r>
    <r>
      <rPr>
        <sz val="11"/>
        <color theme="1"/>
        <rFont val="Calibri"/>
        <family val="2"/>
        <scheme val="minor"/>
      </rPr>
      <t/>
    </r>
  </si>
  <si>
    <r>
      <rPr>
        <b/>
        <sz val="11"/>
        <color theme="1"/>
        <rFont val="Calibri"/>
        <family val="2"/>
        <scheme val="minor"/>
      </rPr>
      <t>COUNTIF</t>
    </r>
    <r>
      <rPr>
        <sz val="11"/>
        <color theme="1"/>
        <rFont val="Calibri"/>
        <family val="2"/>
        <scheme val="minor"/>
      </rPr>
      <t xml:space="preserve"> example 5</t>
    </r>
    <r>
      <rPr>
        <sz val="11"/>
        <color theme="1"/>
        <rFont val="Calibri"/>
        <family val="2"/>
        <scheme val="minor"/>
      </rPr>
      <t/>
    </r>
  </si>
  <si>
    <r>
      <rPr>
        <b/>
        <sz val="11"/>
        <color theme="1"/>
        <rFont val="Calibri"/>
        <family val="2"/>
        <scheme val="minor"/>
      </rPr>
      <t>COUNTIF</t>
    </r>
    <r>
      <rPr>
        <sz val="11"/>
        <color theme="1"/>
        <rFont val="Calibri"/>
        <family val="2"/>
        <scheme val="minor"/>
      </rPr>
      <t xml:space="preserve"> example 6</t>
    </r>
    <r>
      <rPr>
        <sz val="11"/>
        <color theme="1"/>
        <rFont val="Calibri"/>
        <family val="2"/>
        <scheme val="minor"/>
      </rPr>
      <t/>
    </r>
  </si>
  <si>
    <r>
      <rPr>
        <b/>
        <sz val="11"/>
        <color theme="1"/>
        <rFont val="Calibri"/>
        <family val="2"/>
        <scheme val="minor"/>
      </rPr>
      <t>COUNTIF</t>
    </r>
    <r>
      <rPr>
        <sz val="11"/>
        <color theme="1"/>
        <rFont val="Calibri"/>
        <family val="2"/>
        <scheme val="minor"/>
      </rPr>
      <t xml:space="preserve"> example 7</t>
    </r>
    <r>
      <rPr>
        <sz val="11"/>
        <color theme="1"/>
        <rFont val="Calibri"/>
        <family val="2"/>
        <scheme val="minor"/>
      </rPr>
      <t/>
    </r>
  </si>
  <si>
    <t>Over 100K</t>
  </si>
  <si>
    <t>&gt;100K+&lt;10K</t>
  </si>
  <si>
    <t>Cells with text</t>
  </si>
  <si>
    <t>5 Letter/Ends s</t>
  </si>
  <si>
    <t>Total</t>
  </si>
  <si>
    <t>Home Budget</t>
  </si>
  <si>
    <t>Payee</t>
  </si>
  <si>
    <t>Type</t>
  </si>
  <si>
    <t>Amount</t>
  </si>
  <si>
    <t>Date</t>
  </si>
  <si>
    <t>Mortgage</t>
  </si>
  <si>
    <t>Food</t>
  </si>
  <si>
    <t>Gas</t>
  </si>
  <si>
    <t xml:space="preserve">Util </t>
  </si>
  <si>
    <t>Misc</t>
  </si>
  <si>
    <t>BoA</t>
  </si>
  <si>
    <t>Smiths</t>
  </si>
  <si>
    <t>NVP</t>
  </si>
  <si>
    <t>LVWWD</t>
  </si>
  <si>
    <t>SWG</t>
  </si>
  <si>
    <t>Nordstorms</t>
  </si>
  <si>
    <t>Row Labels</t>
  </si>
  <si>
    <t>Grand Total</t>
  </si>
  <si>
    <t>Sum of Amount</t>
  </si>
  <si>
    <t>1-Jan</t>
  </si>
  <si>
    <t>3-Jan</t>
  </si>
  <si>
    <t>5-Jan</t>
  </si>
  <si>
    <t>7-Jan</t>
  </si>
  <si>
    <t>10-Jan</t>
  </si>
  <si>
    <t>11-Jan</t>
  </si>
  <si>
    <t>15-Jan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</si>
</sst>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h:mm\ AM/PM\ &quot;Appointment&quot;"/>
  </numFmts>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sz val="15"/>
      <color theme="3"/>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1" applyNumberFormat="0" applyFill="0" applyAlignment="0" applyProtection="0"/>
    <xf numFmtId="43" fontId="3" fillId="0" borderId="0" applyFont="0" applyFill="0" applyBorder="0" applyAlignment="0" applyProtection="0"/>
  </cellStyleXfs>
  <cellXfs count="3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3" fontId="0" fillId="0" borderId="0" xfId="0" applyNumberFormat="1"/>
    <xf numFmtId="0" fontId="2" fillId="0" borderId="0" xfId="0" applyFont="1"/>
    <xf numFmtId="44" fontId="0" fillId="0" borderId="0" xfId="1" applyFont="1"/>
    <xf numFmtId="49" fontId="0" fillId="0" borderId="0" xfId="0" applyNumberFormat="1"/>
    <xf numFmtId="14" fontId="0" fillId="0" borderId="0" xfId="0" applyNumberFormat="1"/>
    <xf numFmtId="9" fontId="0" fillId="0" borderId="0" xfId="2" applyFont="1"/>
    <xf numFmtId="0" fontId="4" fillId="0" borderId="1" xfId="3"/>
    <xf numFmtId="49" fontId="4" fillId="0" borderId="1" xfId="3" applyNumberFormat="1"/>
    <xf numFmtId="43" fontId="0" fillId="0" borderId="0" xfId="4" applyFont="1"/>
    <xf numFmtId="164" fontId="0" fillId="0" borderId="0" xfId="4" applyNumberFormat="1" applyFont="1"/>
    <xf numFmtId="164" fontId="1" fillId="0" borderId="0" xfId="4" applyNumberFormat="1" applyFont="1" applyAlignment="1">
      <alignment horizontal="center"/>
    </xf>
    <xf numFmtId="0" fontId="0" fillId="0" borderId="0" xfId="0" applyAlignment="1">
      <alignment horizontal="center"/>
    </xf>
    <xf numFmtId="165" fontId="0" fillId="0" borderId="0" xfId="0" applyNumberFormat="1"/>
    <xf numFmtId="16" fontId="0" fillId="0" borderId="0" xfId="0" applyNumberFormat="1"/>
    <xf numFmtId="0" fontId="0" fillId="0" borderId="0" xfId="0" pivotButton="1"/>
    <xf numFmtId="0" fontId="0" fillId="0" borderId="0" xfId="0" applyAlignment="1">
      <alignment horizontal="left"/>
    </xf>
    <xf numFmtId="43" fontId="1" fillId="0" borderId="0" xfId="4" applyFont="1" applyAlignment="1">
      <alignment horizontal="center"/>
    </xf>
    <xf numFmtId="0" fontId="0" fillId="0" borderId="0" xfId="0" applyAlignment="1">
      <alignment horizontal="left" indent="2"/>
    </xf>
    <xf numFmtId="16" fontId="0" fillId="0" borderId="0" xfId="0" applyNumberFormat="1" applyAlignment="1">
      <alignment horizontal="left" indent="1"/>
    </xf>
    <xf numFmtId="0" fontId="1" fillId="0" borderId="0" xfId="0" applyFont="1" applyAlignment="1" applyProtection="1">
      <alignment horizontal="center"/>
      <protection locked="0"/>
    </xf>
    <xf numFmtId="164" fontId="1" fillId="0" borderId="0" xfId="4" applyNumberFormat="1"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0" xfId="0" applyFont="1" applyAlignment="1" applyProtection="1">
      <alignment horizontal="center" vertical="center"/>
      <protection locked="0"/>
    </xf>
    <xf numFmtId="0" fontId="2" fillId="0" borderId="0" xfId="0" applyFont="1" applyProtection="1">
      <protection locked="0"/>
    </xf>
    <xf numFmtId="164" fontId="0" fillId="0" borderId="0" xfId="4" applyNumberFormat="1" applyFont="1" applyProtection="1">
      <protection locked="0"/>
    </xf>
  </cellXfs>
  <cellStyles count="5">
    <cellStyle name="Comma" xfId="4" builtinId="3"/>
    <cellStyle name="Currency" xfId="1" builtinId="4"/>
    <cellStyle name="Heading 1" xfId="3" builtinId="16"/>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chart!$A$5</c:f>
          <c:strCache>
            <c:ptCount val="1"/>
            <c:pt idx="0">
              <c:v>Sales by Category</c:v>
            </c:pt>
          </c:strCache>
        </c:strRef>
      </c:tx>
      <c:overlay val="0"/>
      <c:txPr>
        <a:bodyPr/>
        <a:lstStyle/>
        <a:p>
          <a:pPr>
            <a:defRPr/>
          </a:pPr>
          <a:endParaRPr lang="en-US"/>
        </a:p>
      </c:txPr>
    </c:title>
    <c:autoTitleDeleted val="0"/>
    <c:plotArea>
      <c:layout/>
      <c:barChart>
        <c:barDir val="col"/>
        <c:grouping val="clustered"/>
        <c:varyColors val="0"/>
        <c:ser>
          <c:idx val="0"/>
          <c:order val="0"/>
          <c:tx>
            <c:strRef>
              <c:f>chart!$A$6</c:f>
              <c:strCache>
                <c:ptCount val="1"/>
                <c:pt idx="0">
                  <c:v>Peaches</c:v>
                </c:pt>
              </c:strCache>
            </c:strRef>
          </c:tx>
          <c:invertIfNegative val="0"/>
          <c:trendline>
            <c:trendlineType val="exp"/>
            <c:dispRSqr val="0"/>
            <c:dispEq val="0"/>
          </c:trendline>
          <c:cat>
            <c:numRef>
              <c:f>chart!$B$5:$H$5</c:f>
              <c:numCache>
                <c:formatCode>General</c:formatCode>
                <c:ptCount val="7"/>
                <c:pt idx="0">
                  <c:v>2008</c:v>
                </c:pt>
                <c:pt idx="1">
                  <c:v>2009</c:v>
                </c:pt>
                <c:pt idx="2">
                  <c:v>2010</c:v>
                </c:pt>
                <c:pt idx="3">
                  <c:v>2011</c:v>
                </c:pt>
                <c:pt idx="4">
                  <c:v>2012</c:v>
                </c:pt>
                <c:pt idx="5">
                  <c:v>2013</c:v>
                </c:pt>
                <c:pt idx="6">
                  <c:v>2014</c:v>
                </c:pt>
              </c:numCache>
            </c:numRef>
          </c:cat>
          <c:val>
            <c:numRef>
              <c:f>chart!$B$6:$H$6</c:f>
              <c:numCache>
                <c:formatCode>General</c:formatCode>
                <c:ptCount val="7"/>
                <c:pt idx="0">
                  <c:v>10</c:v>
                </c:pt>
                <c:pt idx="1">
                  <c:v>15</c:v>
                </c:pt>
                <c:pt idx="2">
                  <c:v>27</c:v>
                </c:pt>
                <c:pt idx="3">
                  <c:v>26</c:v>
                </c:pt>
                <c:pt idx="4">
                  <c:v>32</c:v>
                </c:pt>
                <c:pt idx="5">
                  <c:v>15</c:v>
                </c:pt>
                <c:pt idx="6">
                  <c:v>107</c:v>
                </c:pt>
              </c:numCache>
            </c:numRef>
          </c:val>
          <c:extLst>
            <c:ext xmlns:c16="http://schemas.microsoft.com/office/drawing/2014/chart" uri="{C3380CC4-5D6E-409C-BE32-E72D297353CC}">
              <c16:uniqueId val="{00000000-4E8A-4E39-80FA-12E5A58212B2}"/>
            </c:ext>
          </c:extLst>
        </c:ser>
        <c:ser>
          <c:idx val="1"/>
          <c:order val="1"/>
          <c:tx>
            <c:strRef>
              <c:f>chart!$A$7</c:f>
              <c:strCache>
                <c:ptCount val="1"/>
                <c:pt idx="0">
                  <c:v>Apple</c:v>
                </c:pt>
              </c:strCache>
            </c:strRef>
          </c:tx>
          <c:invertIfNegative val="0"/>
          <c:cat>
            <c:numRef>
              <c:f>chart!$B$5:$H$5</c:f>
              <c:numCache>
                <c:formatCode>General</c:formatCode>
                <c:ptCount val="7"/>
                <c:pt idx="0">
                  <c:v>2008</c:v>
                </c:pt>
                <c:pt idx="1">
                  <c:v>2009</c:v>
                </c:pt>
                <c:pt idx="2">
                  <c:v>2010</c:v>
                </c:pt>
                <c:pt idx="3">
                  <c:v>2011</c:v>
                </c:pt>
                <c:pt idx="4">
                  <c:v>2012</c:v>
                </c:pt>
                <c:pt idx="5">
                  <c:v>2013</c:v>
                </c:pt>
                <c:pt idx="6">
                  <c:v>2014</c:v>
                </c:pt>
              </c:numCache>
            </c:numRef>
          </c:cat>
          <c:val>
            <c:numRef>
              <c:f>chart!$B$7:$H$7</c:f>
              <c:numCache>
                <c:formatCode>General</c:formatCode>
                <c:ptCount val="7"/>
                <c:pt idx="0">
                  <c:v>14</c:v>
                </c:pt>
                <c:pt idx="1">
                  <c:v>17</c:v>
                </c:pt>
                <c:pt idx="2">
                  <c:v>26</c:v>
                </c:pt>
                <c:pt idx="3">
                  <c:v>32</c:v>
                </c:pt>
                <c:pt idx="4">
                  <c:v>45</c:v>
                </c:pt>
                <c:pt idx="5">
                  <c:v>23</c:v>
                </c:pt>
                <c:pt idx="6">
                  <c:v>9</c:v>
                </c:pt>
              </c:numCache>
            </c:numRef>
          </c:val>
          <c:extLst>
            <c:ext xmlns:c16="http://schemas.microsoft.com/office/drawing/2014/chart" uri="{C3380CC4-5D6E-409C-BE32-E72D297353CC}">
              <c16:uniqueId val="{00000001-4E8A-4E39-80FA-12E5A58212B2}"/>
            </c:ext>
          </c:extLst>
        </c:ser>
        <c:ser>
          <c:idx val="2"/>
          <c:order val="2"/>
          <c:tx>
            <c:strRef>
              <c:f>chart!$A$8</c:f>
              <c:strCache>
                <c:ptCount val="1"/>
                <c:pt idx="0">
                  <c:v>Pears</c:v>
                </c:pt>
              </c:strCache>
            </c:strRef>
          </c:tx>
          <c:invertIfNegative val="0"/>
          <c:cat>
            <c:numRef>
              <c:f>chart!$B$5:$H$5</c:f>
              <c:numCache>
                <c:formatCode>General</c:formatCode>
                <c:ptCount val="7"/>
                <c:pt idx="0">
                  <c:v>2008</c:v>
                </c:pt>
                <c:pt idx="1">
                  <c:v>2009</c:v>
                </c:pt>
                <c:pt idx="2">
                  <c:v>2010</c:v>
                </c:pt>
                <c:pt idx="3">
                  <c:v>2011</c:v>
                </c:pt>
                <c:pt idx="4">
                  <c:v>2012</c:v>
                </c:pt>
                <c:pt idx="5">
                  <c:v>2013</c:v>
                </c:pt>
                <c:pt idx="6">
                  <c:v>2014</c:v>
                </c:pt>
              </c:numCache>
            </c:numRef>
          </c:cat>
          <c:val>
            <c:numRef>
              <c:f>chart!$B$8:$H$8</c:f>
              <c:numCache>
                <c:formatCode>General</c:formatCode>
                <c:ptCount val="7"/>
                <c:pt idx="0">
                  <c:v>8</c:v>
                </c:pt>
                <c:pt idx="1">
                  <c:v>13</c:v>
                </c:pt>
                <c:pt idx="2">
                  <c:v>14</c:v>
                </c:pt>
                <c:pt idx="3">
                  <c:v>18</c:v>
                </c:pt>
                <c:pt idx="4">
                  <c:v>25</c:v>
                </c:pt>
                <c:pt idx="5">
                  <c:v>18</c:v>
                </c:pt>
                <c:pt idx="6">
                  <c:v>10</c:v>
                </c:pt>
              </c:numCache>
            </c:numRef>
          </c:val>
          <c:extLst>
            <c:ext xmlns:c16="http://schemas.microsoft.com/office/drawing/2014/chart" uri="{C3380CC4-5D6E-409C-BE32-E72D297353CC}">
              <c16:uniqueId val="{00000002-4E8A-4E39-80FA-12E5A58212B2}"/>
            </c:ext>
          </c:extLst>
        </c:ser>
        <c:dLbls>
          <c:showLegendKey val="0"/>
          <c:showVal val="0"/>
          <c:showCatName val="0"/>
          <c:showSerName val="0"/>
          <c:showPercent val="0"/>
          <c:showBubbleSize val="0"/>
        </c:dLbls>
        <c:gapWidth val="150"/>
        <c:axId val="88951424"/>
        <c:axId val="89989888"/>
      </c:barChart>
      <c:catAx>
        <c:axId val="88951424"/>
        <c:scaling>
          <c:orientation val="minMax"/>
        </c:scaling>
        <c:delete val="0"/>
        <c:axPos val="b"/>
        <c:numFmt formatCode="General" sourceLinked="1"/>
        <c:majorTickMark val="out"/>
        <c:minorTickMark val="none"/>
        <c:tickLblPos val="nextTo"/>
        <c:crossAx val="89989888"/>
        <c:crosses val="autoZero"/>
        <c:auto val="1"/>
        <c:lblAlgn val="ctr"/>
        <c:lblOffset val="100"/>
        <c:noMultiLvlLbl val="0"/>
      </c:catAx>
      <c:valAx>
        <c:axId val="89989888"/>
        <c:scaling>
          <c:orientation val="minMax"/>
        </c:scaling>
        <c:delete val="0"/>
        <c:axPos val="l"/>
        <c:majorGridlines/>
        <c:numFmt formatCode="General" sourceLinked="1"/>
        <c:majorTickMark val="out"/>
        <c:minorTickMark val="none"/>
        <c:tickLblPos val="nextTo"/>
        <c:crossAx val="889514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485775</xdr:colOff>
      <xdr:row>2</xdr:row>
      <xdr:rowOff>28575</xdr:rowOff>
    </xdr:from>
    <xdr:to>
      <xdr:col>17</xdr:col>
      <xdr:colOff>180975</xdr:colOff>
      <xdr:row>16</xdr:row>
      <xdr:rowOff>104775</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676275</xdr:colOff>
      <xdr:row>13</xdr:row>
      <xdr:rowOff>123825</xdr:rowOff>
    </xdr:from>
    <xdr:to>
      <xdr:col>7</xdr:col>
      <xdr:colOff>552450</xdr:colOff>
      <xdr:row>26</xdr:row>
      <xdr:rowOff>171450</xdr:rowOff>
    </xdr:to>
    <mc:AlternateContent xmlns:mc="http://schemas.openxmlformats.org/markup-compatibility/2006" xmlns:sle15="http://schemas.microsoft.com/office/drawing/2012/slicer">
      <mc:Choice Requires="sle15">
        <xdr:graphicFrame macro="">
          <xdr:nvGraphicFramePr>
            <xdr:cNvPr id="2" name="Department">
              <a:extLst>
                <a:ext uri="{FF2B5EF4-FFF2-40B4-BE49-F238E27FC236}">
                  <a16:creationId xmlns:a16="http://schemas.microsoft.com/office/drawing/2014/main" id="{3FF1B0D8-E1EC-4995-A7AD-3E187AEE91FB}"/>
                </a:ext>
              </a:extLst>
            </xdr:cNvPr>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3810000" y="26003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200025</xdr:colOff>
      <xdr:row>13</xdr:row>
      <xdr:rowOff>133350</xdr:rowOff>
    </xdr:from>
    <xdr:to>
      <xdr:col>10</xdr:col>
      <xdr:colOff>542925</xdr:colOff>
      <xdr:row>26</xdr:row>
      <xdr:rowOff>180975</xdr:rowOff>
    </xdr:to>
    <mc:AlternateContent xmlns:mc="http://schemas.openxmlformats.org/markup-compatibility/2006" xmlns:sle15="http://schemas.microsoft.com/office/drawing/2012/slicer">
      <mc:Choice Requires="sle15">
        <xdr:graphicFrame macro="">
          <xdr:nvGraphicFramePr>
            <xdr:cNvPr id="3" name="January">
              <a:extLst>
                <a:ext uri="{FF2B5EF4-FFF2-40B4-BE49-F238E27FC236}">
                  <a16:creationId xmlns:a16="http://schemas.microsoft.com/office/drawing/2014/main" id="{B55CC451-AAF9-460C-82B6-95F159FB09B6}"/>
                </a:ext>
              </a:extLst>
            </xdr:cNvPr>
            <xdr:cNvGraphicFramePr/>
          </xdr:nvGraphicFramePr>
          <xdr:xfrm>
            <a:off x="0" y="0"/>
            <a:ext cx="0" cy="0"/>
          </xdr:xfrm>
          <a:graphic>
            <a:graphicData uri="http://schemas.microsoft.com/office/drawing/2010/slicer">
              <sle:slicer xmlns:sle="http://schemas.microsoft.com/office/drawing/2010/slicer" name="January"/>
            </a:graphicData>
          </a:graphic>
        </xdr:graphicFrame>
      </mc:Choice>
      <mc:Fallback xmlns="">
        <xdr:sp macro="" textlink="">
          <xdr:nvSpPr>
            <xdr:cNvPr id="0" name=""/>
            <xdr:cNvSpPr>
              <a:spLocks noTextEdit="1"/>
            </xdr:cNvSpPr>
          </xdr:nvSpPr>
          <xdr:spPr>
            <a:xfrm>
              <a:off x="5895975" y="26098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John Larson" id="{DDEF034D-033B-47E6-BF85-7CF12560421A}" userId="9127f8ea8667c4d4"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 Larson" refreshedDate="43555.018152777775" createdVersion="6" refreshedVersion="6" minRefreshableVersion="3" recordCount="8" xr:uid="{BFDC4592-83B4-4F80-93DB-498B81D09496}">
  <cacheSource type="worksheet">
    <worksheetSource ref="A3:D11" sheet="Pivot Table"/>
  </cacheSource>
  <cacheFields count="5">
    <cacheField name="Date" numFmtId="16">
      <sharedItems containsSemiMixedTypes="0" containsNonDate="0" containsDate="1" containsString="0" minDate="2019-01-01T00:00:00" maxDate="2019-01-16T00:00:00" count="7">
        <d v="2019-01-01T00:00:00"/>
        <d v="2019-01-03T00:00:00"/>
        <d v="2019-01-05T00:00:00"/>
        <d v="2019-01-07T00:00:00"/>
        <d v="2019-01-10T00:00:00"/>
        <d v="2019-01-11T00:00:00"/>
        <d v="2019-01-15T00:00:00"/>
      </sharedItems>
      <fieldGroup par="4" base="0">
        <rangePr groupBy="days" startDate="2019-01-01T00:00:00" endDate="2019-01-16T00:00:00"/>
        <groupItems count="368">
          <s v="&lt;1/1/2019"/>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16/2019"/>
        </groupItems>
      </fieldGroup>
    </cacheField>
    <cacheField name="Payee" numFmtId="0">
      <sharedItems count="6">
        <s v="BoA"/>
        <s v="Smiths"/>
        <s v="NVP"/>
        <s v="LVWWD"/>
        <s v="SWG"/>
        <s v="Nordstorms"/>
      </sharedItems>
    </cacheField>
    <cacheField name="Type" numFmtId="0">
      <sharedItems count="5">
        <s v="Mortgage"/>
        <s v="Food"/>
        <s v="Gas"/>
        <s v="Util "/>
        <s v="Misc"/>
      </sharedItems>
    </cacheField>
    <cacheField name="Amount" numFmtId="43">
      <sharedItems containsSemiMixedTypes="0" containsString="0" containsNumber="1" minValue="15.6" maxValue="900" count="8">
        <n v="900"/>
        <n v="115.35"/>
        <n v="20"/>
        <n v="15.6"/>
        <n v="23.17"/>
        <n v="56.23"/>
        <n v="18.559999999999999"/>
        <n v="47.93"/>
      </sharedItems>
    </cacheField>
    <cacheField name="Months" numFmtId="0" databaseField="0">
      <fieldGroup base="0">
        <rangePr groupBy="months" startDate="2019-01-01T00:00:00" endDate="2019-01-16T00:00:00"/>
        <groupItems count="14">
          <s v="&lt;1/1/2019"/>
          <s v="Jan"/>
          <s v="Feb"/>
          <s v="Mar"/>
          <s v="Apr"/>
          <s v="May"/>
          <s v="Jun"/>
          <s v="Jul"/>
          <s v="Aug"/>
          <s v="Sep"/>
          <s v="Oct"/>
          <s v="Nov"/>
          <s v="Dec"/>
          <s v="&gt;1/16/2019"/>
        </groupItems>
      </fieldGroup>
    </cacheField>
  </cacheFields>
  <extLst>
    <ext xmlns:x14="http://schemas.microsoft.com/office/spreadsheetml/2009/9/main" uri="{725AE2AE-9491-48be-B2B4-4EB974FC3084}">
      <x14:pivotCacheDefinition pivotCacheId="188703500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x v="0"/>
    <x v="0"/>
  </r>
  <r>
    <x v="1"/>
    <x v="1"/>
    <x v="1"/>
    <x v="1"/>
  </r>
  <r>
    <x v="2"/>
    <x v="1"/>
    <x v="2"/>
    <x v="2"/>
  </r>
  <r>
    <x v="2"/>
    <x v="2"/>
    <x v="3"/>
    <x v="3"/>
  </r>
  <r>
    <x v="3"/>
    <x v="3"/>
    <x v="3"/>
    <x v="4"/>
  </r>
  <r>
    <x v="4"/>
    <x v="1"/>
    <x v="1"/>
    <x v="5"/>
  </r>
  <r>
    <x v="5"/>
    <x v="4"/>
    <x v="3"/>
    <x v="6"/>
  </r>
  <r>
    <x v="6"/>
    <x v="5"/>
    <x v="4"/>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F7881A6-D298-4E53-BBEB-2902850BE966}"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6:B38" firstHeaderRow="1" firstDataRow="1" firstDataCol="1"/>
  <pivotFields count="5">
    <pivotField axis="axisRow" numFmtId="1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7">
        <item x="0"/>
        <item x="3"/>
        <item x="5"/>
        <item x="2"/>
        <item x="1"/>
        <item x="4"/>
        <item t="default"/>
      </items>
    </pivotField>
    <pivotField axis="axisRow" showAll="0">
      <items count="6">
        <item x="1"/>
        <item x="2"/>
        <item x="4"/>
        <item x="0"/>
        <item x="3"/>
        <item t="default"/>
      </items>
    </pivotField>
    <pivotField dataField="1" numFmtId="43" showAll="0">
      <items count="9">
        <item x="3"/>
        <item x="6"/>
        <item x="2"/>
        <item x="4"/>
        <item x="7"/>
        <item x="5"/>
        <item x="1"/>
        <item x="0"/>
        <item t="default"/>
      </items>
    </pivotField>
    <pivotField showAll="0">
      <items count="15">
        <item x="0"/>
        <item x="1"/>
        <item x="2"/>
        <item x="3"/>
        <item x="4"/>
        <item x="5"/>
        <item x="6"/>
        <item x="7"/>
        <item x="8"/>
        <item x="9"/>
        <item x="10"/>
        <item x="11"/>
        <item x="12"/>
        <item x="13"/>
        <item t="default"/>
      </items>
    </pivotField>
  </pivotFields>
  <rowFields count="3">
    <field x="2"/>
    <field x="0"/>
    <field x="1"/>
  </rowFields>
  <rowItems count="22">
    <i>
      <x/>
    </i>
    <i r="1">
      <x v="3"/>
    </i>
    <i r="2">
      <x v="4"/>
    </i>
    <i r="1">
      <x v="10"/>
    </i>
    <i r="2">
      <x v="4"/>
    </i>
    <i>
      <x v="1"/>
    </i>
    <i r="1">
      <x v="5"/>
    </i>
    <i r="2">
      <x v="4"/>
    </i>
    <i>
      <x v="2"/>
    </i>
    <i r="1">
      <x v="15"/>
    </i>
    <i r="2">
      <x v="2"/>
    </i>
    <i>
      <x v="3"/>
    </i>
    <i r="1">
      <x v="1"/>
    </i>
    <i r="2">
      <x/>
    </i>
    <i>
      <x v="4"/>
    </i>
    <i r="1">
      <x v="5"/>
    </i>
    <i r="2">
      <x v="3"/>
    </i>
    <i r="1">
      <x v="7"/>
    </i>
    <i r="2">
      <x v="1"/>
    </i>
    <i r="1">
      <x v="11"/>
    </i>
    <i r="2">
      <x v="5"/>
    </i>
    <i t="grand">
      <x/>
    </i>
  </rowItems>
  <colItems count="1">
    <i/>
  </colItems>
  <dataFields count="1">
    <dataField name="Sum of Amount" fld="3"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49049F85-6D82-4A93-A31E-988A5500A479}" sourceName="Department">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nuary" xr10:uid="{C8A7558F-5D89-4EA6-BEBB-81F9FD681F10}" sourceName="January">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xr10:uid="{EEE5A55A-07B6-41FC-9ED2-9723DB962531}" cache="Slicer_Department" caption="Department" rowHeight="241300"/>
  <slicer name="January" xr10:uid="{1B7FC7EB-39E3-445A-8624-282F0B44556E}" cache="Slicer_January" caption="Januar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52BC7F-FAAA-410C-A77F-88D4C3313785}" name="Table1" displayName="Table1" ref="A1:M12" totalsRowCount="1">
  <autoFilter ref="A1:M11" xr:uid="{A839EBFB-252D-45FC-8C1B-135274580782}"/>
  <sortState xmlns:xlrd2="http://schemas.microsoft.com/office/spreadsheetml/2017/richdata2" ref="A2:M11">
    <sortCondition descending="1" ref="B3"/>
  </sortState>
  <tableColumns count="13">
    <tableColumn id="1" xr3:uid="{337D5B48-C4B7-4309-BB14-E151C79C98CC}" name="Department" totalsRowLabel="Total"/>
    <tableColumn id="2" xr3:uid="{DA7D8556-3E09-4470-BA67-1EB4F0EA2881}" name="January" totalsRowFunction="sum"/>
    <tableColumn id="3" xr3:uid="{13E7C40F-233D-4B3B-B1B6-5250C6E63A92}" name="February" totalsRowFunction="sum"/>
    <tableColumn id="4" xr3:uid="{1F7E69BB-2400-4AB2-BA51-FBD342ED75FF}" name="March" totalsRowFunction="sum"/>
    <tableColumn id="5" xr3:uid="{B896DC04-BCF1-45BC-B5F8-220DB6C57B65}" name="April" totalsRowFunction="sum"/>
    <tableColumn id="6" xr3:uid="{BF6AFF64-3AD5-416E-AEA4-03AF5826A308}" name="May" totalsRowFunction="sum"/>
    <tableColumn id="7" xr3:uid="{2217CB47-471F-4B26-8B5E-774C4B81CC44}" name="June" totalsRowFunction="sum"/>
    <tableColumn id="8" xr3:uid="{328C6C20-3113-4ACA-8973-4962761B383F}" name="July" totalsRowFunction="sum"/>
    <tableColumn id="9" xr3:uid="{09E5C374-A7F0-4AA1-BAE3-077796439E88}" name="August" totalsRowFunction="sum"/>
    <tableColumn id="10" xr3:uid="{209086D6-8097-43AB-9946-8334ED5EBC6F}" name="September" totalsRowFunction="sum"/>
    <tableColumn id="11" xr3:uid="{4B4F4451-CD82-422F-B69A-A87338CFEA38}" name="October" totalsRowFunction="sum"/>
    <tableColumn id="12" xr3:uid="{0C31C75A-4ED5-4919-9EAB-A6E106623261}" name="November" totalsRowFunction="sum"/>
    <tableColumn id="13" xr3:uid="{5D6E4E97-A994-4F24-A690-4D101788D64F}" name="December" totalsRowFunction="sum"/>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 dT="2019-03-31T09:26:53.22" personId="{DDEF034D-033B-47E6-BF85-7CF12560421A}" id="{42120661-0380-4C95-BF55-0BFB1879490B}">
    <text>This column is using the IF function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tabSelected="1" workbookViewId="0">
      <pane ySplit="2" topLeftCell="A11" activePane="bottomLeft" state="frozen"/>
      <selection pane="bottomLeft"/>
    </sheetView>
  </sheetViews>
  <sheetFormatPr defaultRowHeight="15" x14ac:dyDescent="0.25"/>
  <cols>
    <col min="1" max="1" width="33.28515625" style="26" bestFit="1" customWidth="1"/>
    <col min="2" max="2" width="13.7109375" style="26" customWidth="1"/>
    <col min="3" max="3" width="13.7109375" style="29" bestFit="1" customWidth="1"/>
    <col min="4" max="4" width="13.7109375" style="25" customWidth="1"/>
    <col min="5" max="5" width="13.7109375" style="26" customWidth="1"/>
    <col min="6" max="16384" width="9.140625" style="26"/>
  </cols>
  <sheetData>
    <row r="1" spans="1:4" ht="15" customHeight="1" x14ac:dyDescent="0.25">
      <c r="A1" s="23" t="s">
        <v>0</v>
      </c>
      <c r="B1" s="23"/>
      <c r="C1" s="24"/>
    </row>
    <row r="2" spans="1:4" x14ac:dyDescent="0.25">
      <c r="A2" s="27" t="s">
        <v>1</v>
      </c>
      <c r="B2" s="27" t="s">
        <v>2</v>
      </c>
      <c r="C2" s="24" t="s">
        <v>24</v>
      </c>
      <c r="D2" s="3" t="s">
        <v>108</v>
      </c>
    </row>
    <row r="3" spans="1:4" x14ac:dyDescent="0.25">
      <c r="A3" s="26" t="s">
        <v>3</v>
      </c>
      <c r="B3" s="28" t="s">
        <v>4</v>
      </c>
      <c r="C3" s="29">
        <v>15166</v>
      </c>
      <c r="D3" s="15" t="str">
        <f>IF(C3&gt;100000, "Over 100K", "-")</f>
        <v>-</v>
      </c>
    </row>
    <row r="4" spans="1:4" x14ac:dyDescent="0.25">
      <c r="A4" s="26" t="s">
        <v>5</v>
      </c>
      <c r="B4" s="28" t="s">
        <v>6</v>
      </c>
      <c r="C4" s="29">
        <v>1123</v>
      </c>
      <c r="D4" s="15" t="str">
        <f t="shared" ref="D4:D21" si="0">IF(C4&gt;100000, "Over 100K", "-")</f>
        <v>-</v>
      </c>
    </row>
    <row r="5" spans="1:4" x14ac:dyDescent="0.25">
      <c r="A5" s="26" t="s">
        <v>7</v>
      </c>
      <c r="B5" s="28" t="s">
        <v>8</v>
      </c>
      <c r="C5" s="29">
        <v>2400</v>
      </c>
      <c r="D5" s="15" t="str">
        <f t="shared" si="0"/>
        <v>-</v>
      </c>
    </row>
    <row r="6" spans="1:4" x14ac:dyDescent="0.25">
      <c r="A6" s="26" t="s">
        <v>9</v>
      </c>
      <c r="B6" s="28" t="s">
        <v>9</v>
      </c>
      <c r="C6" s="29">
        <v>55439</v>
      </c>
      <c r="D6" s="15" t="str">
        <f t="shared" si="0"/>
        <v>-</v>
      </c>
    </row>
    <row r="7" spans="1:4" x14ac:dyDescent="0.25">
      <c r="A7" s="26" t="s">
        <v>8</v>
      </c>
      <c r="B7" s="28" t="s">
        <v>8</v>
      </c>
      <c r="C7" s="29">
        <v>18546</v>
      </c>
      <c r="D7" s="15" t="str">
        <f t="shared" si="0"/>
        <v>-</v>
      </c>
    </row>
    <row r="8" spans="1:4" x14ac:dyDescent="0.25">
      <c r="A8" s="26" t="s">
        <v>10</v>
      </c>
      <c r="B8" s="28" t="s">
        <v>11</v>
      </c>
      <c r="C8" s="29">
        <v>4288</v>
      </c>
      <c r="D8" s="15" t="str">
        <f t="shared" si="0"/>
        <v>-</v>
      </c>
    </row>
    <row r="9" spans="1:4" x14ac:dyDescent="0.25">
      <c r="A9" s="26" t="s">
        <v>25</v>
      </c>
      <c r="B9" s="28" t="s">
        <v>12</v>
      </c>
      <c r="C9" s="29">
        <v>8522</v>
      </c>
      <c r="D9" s="15" t="str">
        <f t="shared" si="0"/>
        <v>-</v>
      </c>
    </row>
    <row r="10" spans="1:4" x14ac:dyDescent="0.25">
      <c r="A10" s="26" t="s">
        <v>13</v>
      </c>
      <c r="B10" s="28" t="s">
        <v>14</v>
      </c>
      <c r="C10" s="29">
        <v>19327</v>
      </c>
      <c r="D10" s="15" t="str">
        <f t="shared" si="0"/>
        <v>-</v>
      </c>
    </row>
    <row r="11" spans="1:4" x14ac:dyDescent="0.25">
      <c r="A11" s="26" t="s">
        <v>15</v>
      </c>
      <c r="B11" s="28" t="s">
        <v>4</v>
      </c>
      <c r="C11" s="29">
        <v>260068</v>
      </c>
      <c r="D11" s="15" t="str">
        <f>IF(C11&gt;100000, "Over 100K", "-")</f>
        <v>Over 100K</v>
      </c>
    </row>
    <row r="12" spans="1:4" x14ac:dyDescent="0.25">
      <c r="A12" s="26" t="s">
        <v>26</v>
      </c>
      <c r="B12" s="28" t="s">
        <v>4</v>
      </c>
      <c r="C12" s="29">
        <v>589317</v>
      </c>
      <c r="D12" s="15" t="str">
        <f t="shared" si="0"/>
        <v>Over 100K</v>
      </c>
    </row>
    <row r="13" spans="1:4" x14ac:dyDescent="0.25">
      <c r="A13" s="26" t="s">
        <v>27</v>
      </c>
      <c r="B13" s="28" t="s">
        <v>16</v>
      </c>
      <c r="C13" s="29">
        <v>1881</v>
      </c>
      <c r="D13" s="15" t="str">
        <f t="shared" si="0"/>
        <v>-</v>
      </c>
    </row>
    <row r="14" spans="1:4" x14ac:dyDescent="0.25">
      <c r="A14" s="26" t="s">
        <v>17</v>
      </c>
      <c r="B14" s="28" t="s">
        <v>4</v>
      </c>
      <c r="C14" s="29">
        <v>15423</v>
      </c>
      <c r="D14" s="15" t="str">
        <f t="shared" si="0"/>
        <v>-</v>
      </c>
    </row>
    <row r="15" spans="1:4" x14ac:dyDescent="0.25">
      <c r="A15" s="26" t="s">
        <v>18</v>
      </c>
      <c r="B15" s="28" t="s">
        <v>4</v>
      </c>
      <c r="C15" s="29">
        <v>219020</v>
      </c>
      <c r="D15" s="15" t="str">
        <f t="shared" si="0"/>
        <v>Over 100K</v>
      </c>
    </row>
    <row r="16" spans="1:4" x14ac:dyDescent="0.25">
      <c r="A16" s="26" t="s">
        <v>28</v>
      </c>
      <c r="B16" s="28" t="s">
        <v>19</v>
      </c>
      <c r="C16" s="29">
        <v>227511</v>
      </c>
      <c r="D16" s="15" t="str">
        <f t="shared" si="0"/>
        <v>Over 100K</v>
      </c>
    </row>
    <row r="17" spans="1:4" x14ac:dyDescent="0.25">
      <c r="A17" s="26" t="s">
        <v>20</v>
      </c>
      <c r="B17" s="28" t="s">
        <v>19</v>
      </c>
      <c r="C17" s="29">
        <v>91195</v>
      </c>
      <c r="D17" s="15" t="str">
        <f t="shared" si="0"/>
        <v>-</v>
      </c>
    </row>
    <row r="18" spans="1:4" x14ac:dyDescent="0.25">
      <c r="A18" s="26" t="s">
        <v>21</v>
      </c>
      <c r="B18" s="28" t="s">
        <v>8</v>
      </c>
      <c r="C18" s="29">
        <v>1309</v>
      </c>
      <c r="D18" s="15" t="str">
        <f t="shared" si="0"/>
        <v>-</v>
      </c>
    </row>
    <row r="19" spans="1:4" x14ac:dyDescent="0.25">
      <c r="A19" s="26" t="s">
        <v>22</v>
      </c>
      <c r="B19" s="28" t="s">
        <v>8</v>
      </c>
      <c r="C19" s="29">
        <v>4472</v>
      </c>
      <c r="D19" s="15" t="str">
        <f t="shared" si="0"/>
        <v>-</v>
      </c>
    </row>
    <row r="20" spans="1:4" x14ac:dyDescent="0.25">
      <c r="A20" s="26" t="s">
        <v>29</v>
      </c>
      <c r="B20" s="28" t="s">
        <v>23</v>
      </c>
      <c r="C20" s="29">
        <v>7489</v>
      </c>
      <c r="D20" s="15" t="str">
        <f t="shared" si="0"/>
        <v>-</v>
      </c>
    </row>
    <row r="21" spans="1:4" x14ac:dyDescent="0.25">
      <c r="A21" s="26" t="s">
        <v>30</v>
      </c>
      <c r="B21" s="28" t="s">
        <v>14</v>
      </c>
      <c r="C21" s="29">
        <v>3041</v>
      </c>
      <c r="D21" s="15" t="str">
        <f t="shared" si="0"/>
        <v>-</v>
      </c>
    </row>
    <row r="23" spans="1:4" x14ac:dyDescent="0.25">
      <c r="A23" s="26" t="s">
        <v>107</v>
      </c>
      <c r="B23" s="28" t="s">
        <v>26</v>
      </c>
      <c r="C23" s="29">
        <f>VLOOKUP(B23, A3:C21, 3, FALSE)</f>
        <v>589317</v>
      </c>
    </row>
    <row r="25" spans="1:4" x14ac:dyDescent="0.25">
      <c r="A25" s="26" t="s">
        <v>140</v>
      </c>
      <c r="B25" s="28" t="s">
        <v>4</v>
      </c>
      <c r="C25" s="29">
        <f>COUNTIF(B2:C21, "Clark")</f>
        <v>5</v>
      </c>
    </row>
    <row r="26" spans="1:4" x14ac:dyDescent="0.25">
      <c r="A26" s="26" t="s">
        <v>141</v>
      </c>
      <c r="B26" s="28" t="s">
        <v>4</v>
      </c>
      <c r="C26" s="29">
        <f>COUNTIF(B2:C21, B26)</f>
        <v>5</v>
      </c>
    </row>
    <row r="27" spans="1:4" x14ac:dyDescent="0.25">
      <c r="A27" s="26" t="s">
        <v>142</v>
      </c>
      <c r="B27" s="28"/>
      <c r="C27" s="29">
        <f>COUNTIF(B2:C21, "&gt;100000")</f>
        <v>4</v>
      </c>
    </row>
    <row r="28" spans="1:4" x14ac:dyDescent="0.25">
      <c r="A28" s="26" t="s">
        <v>143</v>
      </c>
      <c r="B28" s="28" t="s">
        <v>147</v>
      </c>
      <c r="C28" s="29">
        <f>COUNTIF(D2:D21, B28)</f>
        <v>4</v>
      </c>
    </row>
    <row r="29" spans="1:4" x14ac:dyDescent="0.25">
      <c r="A29" s="26" t="s">
        <v>144</v>
      </c>
      <c r="B29" s="28" t="s">
        <v>148</v>
      </c>
      <c r="C29" s="29">
        <f>COUNTIF(C2:C21,"&gt;=100000")+COUNTIF(C2:C21,"&gt;10000")</f>
        <v>14</v>
      </c>
    </row>
    <row r="30" spans="1:4" x14ac:dyDescent="0.25">
      <c r="A30" s="26" t="s">
        <v>145</v>
      </c>
      <c r="B30" s="28" t="s">
        <v>149</v>
      </c>
      <c r="C30" s="29">
        <f>COUNTIF(C2:C21,"*")</f>
        <v>1</v>
      </c>
    </row>
    <row r="31" spans="1:4" x14ac:dyDescent="0.25">
      <c r="A31" s="26" t="s">
        <v>146</v>
      </c>
      <c r="B31" s="28" t="s">
        <v>150</v>
      </c>
      <c r="C31" s="29">
        <f>COUNTIF(A3:A21,"????s")</f>
        <v>1</v>
      </c>
    </row>
    <row r="32" spans="1:4" x14ac:dyDescent="0.25">
      <c r="B32" s="28"/>
      <c r="C32" s="29">
        <f>COUNTIF(B9:C28, B32)</f>
        <v>0</v>
      </c>
    </row>
    <row r="33" spans="2:3" x14ac:dyDescent="0.25">
      <c r="B33" s="28"/>
      <c r="C33" s="29">
        <f>COUNTIF(B10:C29, B33)</f>
        <v>0</v>
      </c>
    </row>
    <row r="34" spans="2:3" x14ac:dyDescent="0.25">
      <c r="B34" s="28"/>
      <c r="C34" s="29">
        <f>COUNTIF(B11:C30, B34)</f>
        <v>0</v>
      </c>
    </row>
  </sheetData>
  <sheetProtection algorithmName="SHA-512" hashValue="J8IyBOx7ysN6wSqJIzvlQFEBVhMPhATCv8tXETJ4+6S5X2u26sL1lczklAMGVHUnGqom8WfLgNDnPvjsbv9gFA==" saltValue="An+oKmLyN4otmSevfGIJJA==" spinCount="100000" sheet="1" objects="1" scenarios="1"/>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7C641-224A-41BA-B39E-280C855827C7}">
  <dimension ref="A1:F11"/>
  <sheetViews>
    <sheetView workbookViewId="0">
      <selection sqref="A1:B12"/>
    </sheetView>
  </sheetViews>
  <sheetFormatPr defaultRowHeight="15" x14ac:dyDescent="0.25"/>
  <cols>
    <col min="1" max="1" width="16" bestFit="1" customWidth="1"/>
    <col min="2" max="3" width="9.140625" style="15"/>
    <col min="5" max="6" width="9.140625" style="15"/>
  </cols>
  <sheetData>
    <row r="1" spans="1:6" x14ac:dyDescent="0.25">
      <c r="A1" s="3" t="s">
        <v>1</v>
      </c>
      <c r="B1" s="3" t="s">
        <v>109</v>
      </c>
      <c r="C1" s="3" t="s">
        <v>110</v>
      </c>
      <c r="D1" s="3"/>
      <c r="E1" s="3" t="s">
        <v>109</v>
      </c>
      <c r="F1" s="3" t="s">
        <v>111</v>
      </c>
    </row>
    <row r="2" spans="1:6" x14ac:dyDescent="0.25">
      <c r="A2" t="s">
        <v>49</v>
      </c>
      <c r="B2" s="15">
        <v>92</v>
      </c>
      <c r="C2" s="15" t="str">
        <f>_xlfn.IFS(B2&gt;=E$2,F$2,B2&gt;E$3,F$3,B2&gt;E$4,F$4,B2&gt;E$5,F$5,B2&gt;E$6,F$6)</f>
        <v>A</v>
      </c>
      <c r="E2" s="15">
        <v>90</v>
      </c>
      <c r="F2" s="15" t="s">
        <v>112</v>
      </c>
    </row>
    <row r="3" spans="1:6" x14ac:dyDescent="0.25">
      <c r="A3" t="s">
        <v>50</v>
      </c>
      <c r="B3" s="15">
        <v>78</v>
      </c>
      <c r="C3" s="15" t="str">
        <f t="shared" ref="C3:C11" si="0">_xlfn.IFS(B3&gt;=E$2,F$2,B3&gt;E$3,F$3,B3&gt;E$4,F$4,B3&gt;E$5,F$5,B3&gt;E$6,F$6)</f>
        <v>C</v>
      </c>
      <c r="E3" s="15">
        <v>80</v>
      </c>
      <c r="F3" s="15" t="s">
        <v>113</v>
      </c>
    </row>
    <row r="4" spans="1:6" x14ac:dyDescent="0.25">
      <c r="A4" t="s">
        <v>51</v>
      </c>
      <c r="B4" s="15">
        <v>63</v>
      </c>
      <c r="C4" s="15" t="str">
        <f t="shared" si="0"/>
        <v>D</v>
      </c>
      <c r="E4" s="15">
        <v>70</v>
      </c>
      <c r="F4" s="15" t="s">
        <v>114</v>
      </c>
    </row>
    <row r="5" spans="1:6" x14ac:dyDescent="0.25">
      <c r="A5" t="s">
        <v>52</v>
      </c>
      <c r="B5" s="15">
        <v>72</v>
      </c>
      <c r="C5" s="15" t="str">
        <f t="shared" si="0"/>
        <v>C</v>
      </c>
      <c r="E5" s="15">
        <v>60</v>
      </c>
      <c r="F5" s="15" t="s">
        <v>115</v>
      </c>
    </row>
    <row r="6" spans="1:6" x14ac:dyDescent="0.25">
      <c r="A6" t="s">
        <v>53</v>
      </c>
      <c r="B6" s="15">
        <v>89</v>
      </c>
      <c r="C6" s="15" t="str">
        <f t="shared" si="0"/>
        <v>B</v>
      </c>
      <c r="E6" s="15" t="s">
        <v>117</v>
      </c>
      <c r="F6" s="15" t="s">
        <v>116</v>
      </c>
    </row>
    <row r="7" spans="1:6" x14ac:dyDescent="0.25">
      <c r="A7" t="s">
        <v>54</v>
      </c>
      <c r="B7" s="15">
        <v>71</v>
      </c>
      <c r="C7" s="15" t="str">
        <f t="shared" si="0"/>
        <v>C</v>
      </c>
    </row>
    <row r="8" spans="1:6" x14ac:dyDescent="0.25">
      <c r="A8" t="s">
        <v>55</v>
      </c>
      <c r="B8" s="15">
        <v>85</v>
      </c>
      <c r="C8" s="15" t="str">
        <f t="shared" si="0"/>
        <v>B</v>
      </c>
    </row>
    <row r="9" spans="1:6" x14ac:dyDescent="0.25">
      <c r="A9" t="s">
        <v>56</v>
      </c>
      <c r="B9" s="15">
        <v>77</v>
      </c>
      <c r="C9" s="15" t="str">
        <f t="shared" si="0"/>
        <v>C</v>
      </c>
    </row>
    <row r="10" spans="1:6" x14ac:dyDescent="0.25">
      <c r="A10" t="s">
        <v>57</v>
      </c>
      <c r="B10" s="15">
        <v>81</v>
      </c>
      <c r="C10" s="15" t="str">
        <f t="shared" si="0"/>
        <v>B</v>
      </c>
    </row>
    <row r="11" spans="1:6" x14ac:dyDescent="0.25">
      <c r="A11" t="s">
        <v>58</v>
      </c>
      <c r="B11" s="15">
        <v>68</v>
      </c>
      <c r="C11" s="15" t="str">
        <f t="shared" si="0"/>
        <v>D</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A89D-2C3F-4D4A-81F0-ECC54927B710}">
  <dimension ref="A1:G11"/>
  <sheetViews>
    <sheetView workbookViewId="0">
      <selection activeCell="J6" sqref="J6"/>
    </sheetView>
  </sheetViews>
  <sheetFormatPr defaultRowHeight="15" x14ac:dyDescent="0.25"/>
  <cols>
    <col min="1" max="1" width="16" bestFit="1" customWidth="1"/>
    <col min="2" max="3" width="13.7109375" customWidth="1"/>
    <col min="5" max="6" width="13.7109375" style="15" customWidth="1"/>
  </cols>
  <sheetData>
    <row r="1" spans="1:7" x14ac:dyDescent="0.25">
      <c r="A1" s="3" t="s">
        <v>120</v>
      </c>
      <c r="B1" s="3" t="s">
        <v>118</v>
      </c>
      <c r="C1" s="1" t="s">
        <v>119</v>
      </c>
      <c r="E1" s="3" t="s">
        <v>119</v>
      </c>
      <c r="F1" s="3" t="s">
        <v>118</v>
      </c>
    </row>
    <row r="2" spans="1:7" x14ac:dyDescent="0.25">
      <c r="A2" t="s">
        <v>49</v>
      </c>
      <c r="B2" s="15">
        <v>92</v>
      </c>
      <c r="C2" t="s">
        <v>121</v>
      </c>
      <c r="E2" s="15" t="s">
        <v>121</v>
      </c>
      <c r="F2" s="15">
        <f>SUMIF(C1:C10, E2, B1:C10)</f>
        <v>232</v>
      </c>
      <c r="G2" t="s">
        <v>122</v>
      </c>
    </row>
    <row r="3" spans="1:7" x14ac:dyDescent="0.25">
      <c r="A3" t="s">
        <v>50</v>
      </c>
      <c r="B3" s="15">
        <v>78</v>
      </c>
      <c r="C3" t="s">
        <v>44</v>
      </c>
    </row>
    <row r="4" spans="1:7" x14ac:dyDescent="0.25">
      <c r="A4" t="s">
        <v>51</v>
      </c>
      <c r="B4" s="15">
        <v>63</v>
      </c>
      <c r="C4" t="s">
        <v>43</v>
      </c>
      <c r="E4" s="3" t="s">
        <v>120</v>
      </c>
      <c r="F4" s="3" t="s">
        <v>118</v>
      </c>
    </row>
    <row r="5" spans="1:7" x14ac:dyDescent="0.25">
      <c r="A5" t="s">
        <v>50</v>
      </c>
      <c r="B5" s="15">
        <v>72</v>
      </c>
      <c r="C5" t="s">
        <v>121</v>
      </c>
      <c r="E5" s="15" t="s">
        <v>50</v>
      </c>
      <c r="F5" s="15">
        <f>SUMIF(A1:A10, E5, B1:B10)</f>
        <v>221</v>
      </c>
      <c r="G5" t="s">
        <v>122</v>
      </c>
    </row>
    <row r="6" spans="1:7" x14ac:dyDescent="0.25">
      <c r="A6" t="s">
        <v>51</v>
      </c>
      <c r="B6" s="15">
        <v>89</v>
      </c>
      <c r="C6" t="s">
        <v>44</v>
      </c>
    </row>
    <row r="7" spans="1:7" x14ac:dyDescent="0.25">
      <c r="A7" t="s">
        <v>50</v>
      </c>
      <c r="B7" s="15">
        <v>71</v>
      </c>
      <c r="C7" t="s">
        <v>43</v>
      </c>
    </row>
    <row r="8" spans="1:7" x14ac:dyDescent="0.25">
      <c r="A8" t="s">
        <v>49</v>
      </c>
      <c r="B8" s="15">
        <v>77</v>
      </c>
      <c r="C8" t="s">
        <v>43</v>
      </c>
    </row>
    <row r="9" spans="1:7" x14ac:dyDescent="0.25">
      <c r="A9" t="s">
        <v>49</v>
      </c>
      <c r="B9" s="15">
        <v>81</v>
      </c>
      <c r="C9" t="s">
        <v>44</v>
      </c>
      <c r="E9" s="3" t="s">
        <v>120</v>
      </c>
      <c r="F9" s="3" t="s">
        <v>119</v>
      </c>
      <c r="G9" s="3" t="s">
        <v>118</v>
      </c>
    </row>
    <row r="10" spans="1:7" x14ac:dyDescent="0.25">
      <c r="A10" t="s">
        <v>51</v>
      </c>
      <c r="B10" s="15">
        <v>68</v>
      </c>
      <c r="C10" t="s">
        <v>121</v>
      </c>
      <c r="E10" s="15" t="s">
        <v>50</v>
      </c>
      <c r="F10" s="15" t="s">
        <v>43</v>
      </c>
      <c r="G10">
        <f>SUMIFS(B1:B10, C1:C10, F10, A1:A10, E10)</f>
        <v>71</v>
      </c>
    </row>
    <row r="11" spans="1:7" x14ac:dyDescent="0.25">
      <c r="B11" s="1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370D9-8583-4021-AE4B-312C8256D742}">
  <dimension ref="A1:R70"/>
  <sheetViews>
    <sheetView topLeftCell="A67" zoomScaleNormal="100" workbookViewId="0">
      <selection activeCell="C70" sqref="C70"/>
    </sheetView>
  </sheetViews>
  <sheetFormatPr defaultRowHeight="15" x14ac:dyDescent="0.25"/>
  <cols>
    <col min="1" max="4" width="10.7109375" customWidth="1"/>
    <col min="6" max="9" width="10.7109375" customWidth="1"/>
    <col min="11" max="14" width="10.7109375" customWidth="1"/>
    <col min="16" max="18" width="10.7109375" customWidth="1"/>
  </cols>
  <sheetData>
    <row r="1" spans="1:18" s="1" customFormat="1" x14ac:dyDescent="0.25">
      <c r="A1" s="1" t="s">
        <v>135</v>
      </c>
    </row>
    <row r="3" spans="1:18" s="1" customFormat="1" x14ac:dyDescent="0.25">
      <c r="A3" s="1" t="s">
        <v>123</v>
      </c>
      <c r="B3" s="1" t="s">
        <v>124</v>
      </c>
      <c r="C3" s="1" t="s">
        <v>125</v>
      </c>
    </row>
    <row r="4" spans="1:18" x14ac:dyDescent="0.25">
      <c r="A4" s="8">
        <v>36526</v>
      </c>
      <c r="B4" s="8">
        <v>43555</v>
      </c>
      <c r="C4" s="13">
        <f>DATEDIF(A4,B4, "d")</f>
        <v>7029</v>
      </c>
      <c r="D4" t="s">
        <v>133</v>
      </c>
    </row>
    <row r="10" spans="1:18" x14ac:dyDescent="0.25">
      <c r="A10" s="1" t="s">
        <v>136</v>
      </c>
      <c r="B10" s="1"/>
      <c r="C10" s="1"/>
      <c r="D10" s="1"/>
      <c r="E10" s="1"/>
      <c r="R10" s="1"/>
    </row>
    <row r="12" spans="1:18" x14ac:dyDescent="0.25">
      <c r="A12" s="1" t="s">
        <v>123</v>
      </c>
      <c r="B12" s="1" t="s">
        <v>124</v>
      </c>
      <c r="C12" s="1" t="s">
        <v>125</v>
      </c>
      <c r="D12" s="1"/>
      <c r="E12" s="1"/>
      <c r="R12" s="1"/>
    </row>
    <row r="13" spans="1:18" x14ac:dyDescent="0.25">
      <c r="A13" s="8">
        <v>36526</v>
      </c>
      <c r="B13" s="8">
        <v>43555</v>
      </c>
      <c r="C13" s="12">
        <f>DATEDIF(A13,B13, "d")/7</f>
        <v>1004.1428571428571</v>
      </c>
      <c r="D13" t="s">
        <v>137</v>
      </c>
    </row>
    <row r="19" spans="1:12" x14ac:dyDescent="0.25">
      <c r="A19" s="1" t="s">
        <v>126</v>
      </c>
      <c r="B19" s="1"/>
      <c r="C19" s="1"/>
      <c r="D19" s="1"/>
      <c r="E19" s="1"/>
      <c r="J19" s="1"/>
      <c r="K19" s="1"/>
      <c r="L19" s="1"/>
    </row>
    <row r="21" spans="1:12" x14ac:dyDescent="0.25">
      <c r="A21" s="1" t="s">
        <v>123</v>
      </c>
      <c r="B21" s="1" t="s">
        <v>124</v>
      </c>
      <c r="C21" s="1" t="s">
        <v>125</v>
      </c>
      <c r="D21" s="1"/>
      <c r="E21" s="1"/>
      <c r="J21" s="1"/>
      <c r="K21" s="1"/>
      <c r="L21" s="1"/>
    </row>
    <row r="22" spans="1:12" x14ac:dyDescent="0.25">
      <c r="A22" s="8">
        <v>36526</v>
      </c>
      <c r="B22" s="8">
        <v>43555</v>
      </c>
      <c r="C22">
        <f>DATEDIF(A22,B22,"m")</f>
        <v>230</v>
      </c>
      <c r="D22" t="s">
        <v>129</v>
      </c>
    </row>
    <row r="28" spans="1:12" x14ac:dyDescent="0.25">
      <c r="A28" s="1" t="s">
        <v>127</v>
      </c>
      <c r="B28" s="1"/>
      <c r="C28" s="1"/>
      <c r="D28" s="1"/>
    </row>
    <row r="30" spans="1:12" x14ac:dyDescent="0.25">
      <c r="A30" s="1" t="s">
        <v>123</v>
      </c>
      <c r="B30" s="1" t="s">
        <v>124</v>
      </c>
      <c r="C30" s="1" t="s">
        <v>125</v>
      </c>
      <c r="D30" s="1"/>
    </row>
    <row r="31" spans="1:12" x14ac:dyDescent="0.25">
      <c r="A31" s="8">
        <v>36526</v>
      </c>
      <c r="B31" s="8">
        <v>43555</v>
      </c>
      <c r="C31">
        <f>DATEDIF(A31,B31,"Y")</f>
        <v>19</v>
      </c>
      <c r="D31" t="s">
        <v>128</v>
      </c>
    </row>
    <row r="37" spans="1:5" s="1" customFormat="1" x14ac:dyDescent="0.25">
      <c r="A37" s="1" t="s">
        <v>130</v>
      </c>
    </row>
    <row r="39" spans="1:5" s="1" customFormat="1" x14ac:dyDescent="0.25">
      <c r="A39" s="1" t="s">
        <v>123</v>
      </c>
      <c r="B39" s="1" t="s">
        <v>124</v>
      </c>
      <c r="C39" s="1" t="s">
        <v>125</v>
      </c>
    </row>
    <row r="40" spans="1:5" x14ac:dyDescent="0.25">
      <c r="A40" s="8">
        <v>36526</v>
      </c>
      <c r="B40" s="8">
        <v>43555</v>
      </c>
      <c r="C40">
        <f>DATEDIF(A40,B40,"y")</f>
        <v>19</v>
      </c>
      <c r="D40" t="s">
        <v>128</v>
      </c>
    </row>
    <row r="46" spans="1:5" x14ac:dyDescent="0.25">
      <c r="A46" s="1" t="s">
        <v>132</v>
      </c>
      <c r="B46" s="1"/>
      <c r="C46" s="1"/>
      <c r="D46" s="1"/>
      <c r="E46" s="1"/>
    </row>
    <row r="48" spans="1:5" x14ac:dyDescent="0.25">
      <c r="A48" s="1" t="s">
        <v>123</v>
      </c>
      <c r="B48" s="1" t="s">
        <v>124</v>
      </c>
      <c r="C48" s="1" t="s">
        <v>125</v>
      </c>
      <c r="D48" s="1"/>
      <c r="E48" s="1"/>
    </row>
    <row r="49" spans="1:11" x14ac:dyDescent="0.25">
      <c r="A49" s="8">
        <v>36526</v>
      </c>
      <c r="B49" s="8">
        <v>43555</v>
      </c>
      <c r="C49">
        <f>DATEDIF(A49,B49,"y")</f>
        <v>19</v>
      </c>
      <c r="D49" t="s">
        <v>128</v>
      </c>
    </row>
    <row r="50" spans="1:11" x14ac:dyDescent="0.25">
      <c r="C50">
        <f>DATEDIF(A49,B49,"ym")</f>
        <v>2</v>
      </c>
      <c r="D50" t="s">
        <v>129</v>
      </c>
    </row>
    <row r="56" spans="1:11" x14ac:dyDescent="0.25">
      <c r="A56" s="1" t="s">
        <v>131</v>
      </c>
      <c r="B56" s="1"/>
      <c r="C56" s="1"/>
      <c r="D56" s="1"/>
      <c r="E56" s="1"/>
      <c r="K56" s="1"/>
    </row>
    <row r="58" spans="1:11" x14ac:dyDescent="0.25">
      <c r="A58" s="1" t="s">
        <v>123</v>
      </c>
      <c r="B58" s="1" t="s">
        <v>124</v>
      </c>
      <c r="C58" s="1" t="s">
        <v>125</v>
      </c>
      <c r="D58" s="1"/>
      <c r="E58" s="1"/>
      <c r="K58" s="1"/>
    </row>
    <row r="59" spans="1:11" x14ac:dyDescent="0.25">
      <c r="A59" s="8">
        <v>36526</v>
      </c>
      <c r="B59" s="8">
        <v>43555</v>
      </c>
      <c r="C59">
        <f>DATEDIF(A59,B59,"y")</f>
        <v>19</v>
      </c>
      <c r="D59" t="s">
        <v>128</v>
      </c>
    </row>
    <row r="60" spans="1:11" x14ac:dyDescent="0.25">
      <c r="C60">
        <f>DATEDIF(A59,B59,"ym")</f>
        <v>2</v>
      </c>
      <c r="D60" t="s">
        <v>129</v>
      </c>
    </row>
    <row r="61" spans="1:11" x14ac:dyDescent="0.25">
      <c r="C61">
        <f>B59-DATE(YEAR(B59),MONTH(B59),1)</f>
        <v>30</v>
      </c>
      <c r="D61" t="s">
        <v>133</v>
      </c>
    </row>
    <row r="67" spans="1:5" x14ac:dyDescent="0.25">
      <c r="A67" s="1" t="s">
        <v>134</v>
      </c>
      <c r="B67" s="1"/>
      <c r="C67" s="1"/>
      <c r="D67" s="1"/>
      <c r="E67" s="1"/>
    </row>
    <row r="69" spans="1:5" x14ac:dyDescent="0.25">
      <c r="A69" s="1" t="s">
        <v>123</v>
      </c>
      <c r="B69" s="1" t="s">
        <v>124</v>
      </c>
      <c r="C69" s="1" t="s">
        <v>125</v>
      </c>
      <c r="D69" s="1"/>
      <c r="E69" s="1"/>
    </row>
    <row r="70" spans="1:5" x14ac:dyDescent="0.25">
      <c r="A70" s="8">
        <v>36526</v>
      </c>
      <c r="B70" s="8">
        <v>43555</v>
      </c>
      <c r="C70" t="str">
        <f>DATEDIF(A70,B70,"y")&amp;" years,  "&amp;DATEDIF(A70,B70,"ym")&amp;" months, "&amp;B70-DATE(YEAR(B70),MONTH(B70),1)&amp;" days"</f>
        <v>19 years,  2 months, 30 days</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5A5F0-6EC1-4F93-A695-A7660503F221}">
  <dimension ref="A1:D38"/>
  <sheetViews>
    <sheetView topLeftCell="A13" zoomScaleNormal="100" workbookViewId="0">
      <selection activeCell="B17" sqref="B17"/>
    </sheetView>
  </sheetViews>
  <sheetFormatPr defaultRowHeight="15" x14ac:dyDescent="0.25"/>
  <cols>
    <col min="1" max="1" width="17.140625" bestFit="1" customWidth="1"/>
    <col min="2" max="2" width="14.85546875" bestFit="1" customWidth="1"/>
    <col min="3" max="3" width="7" bestFit="1" customWidth="1"/>
    <col min="4" max="4" width="5.5703125" bestFit="1" customWidth="1"/>
    <col min="5" max="5" width="6" bestFit="1" customWidth="1"/>
    <col min="6" max="8" width="6.5703125" bestFit="1" customWidth="1"/>
    <col min="9" max="9" width="11.28515625" bestFit="1" customWidth="1"/>
  </cols>
  <sheetData>
    <row r="1" spans="1:4" x14ac:dyDescent="0.25">
      <c r="A1" s="1" t="s">
        <v>152</v>
      </c>
    </row>
    <row r="3" spans="1:4" x14ac:dyDescent="0.25">
      <c r="A3" s="3" t="s">
        <v>156</v>
      </c>
      <c r="B3" s="3" t="s">
        <v>153</v>
      </c>
      <c r="C3" s="3" t="s">
        <v>154</v>
      </c>
      <c r="D3" s="20" t="s">
        <v>155</v>
      </c>
    </row>
    <row r="4" spans="1:4" x14ac:dyDescent="0.25">
      <c r="A4" s="17">
        <v>43466</v>
      </c>
      <c r="B4" t="s">
        <v>162</v>
      </c>
      <c r="C4" t="s">
        <v>157</v>
      </c>
      <c r="D4" s="12">
        <v>900</v>
      </c>
    </row>
    <row r="5" spans="1:4" x14ac:dyDescent="0.25">
      <c r="A5" s="17">
        <v>43468</v>
      </c>
      <c r="B5" t="s">
        <v>163</v>
      </c>
      <c r="C5" t="s">
        <v>158</v>
      </c>
      <c r="D5" s="12">
        <v>115.35</v>
      </c>
    </row>
    <row r="6" spans="1:4" x14ac:dyDescent="0.25">
      <c r="A6" s="17">
        <v>43470</v>
      </c>
      <c r="B6" t="s">
        <v>163</v>
      </c>
      <c r="C6" t="s">
        <v>159</v>
      </c>
      <c r="D6" s="12">
        <v>20</v>
      </c>
    </row>
    <row r="7" spans="1:4" x14ac:dyDescent="0.25">
      <c r="A7" s="17">
        <v>43470</v>
      </c>
      <c r="B7" t="s">
        <v>164</v>
      </c>
      <c r="C7" t="s">
        <v>160</v>
      </c>
      <c r="D7" s="12">
        <v>15.6</v>
      </c>
    </row>
    <row r="8" spans="1:4" x14ac:dyDescent="0.25">
      <c r="A8" s="17">
        <v>43472</v>
      </c>
      <c r="B8" t="s">
        <v>165</v>
      </c>
      <c r="C8" t="s">
        <v>160</v>
      </c>
      <c r="D8" s="12">
        <v>23.17</v>
      </c>
    </row>
    <row r="9" spans="1:4" x14ac:dyDescent="0.25">
      <c r="A9" s="17">
        <v>43475</v>
      </c>
      <c r="B9" t="s">
        <v>163</v>
      </c>
      <c r="C9" t="s">
        <v>158</v>
      </c>
      <c r="D9" s="12">
        <v>56.23</v>
      </c>
    </row>
    <row r="10" spans="1:4" x14ac:dyDescent="0.25">
      <c r="A10" s="17">
        <v>43476</v>
      </c>
      <c r="B10" t="s">
        <v>166</v>
      </c>
      <c r="C10" t="s">
        <v>160</v>
      </c>
      <c r="D10" s="12">
        <v>18.559999999999999</v>
      </c>
    </row>
    <row r="11" spans="1:4" x14ac:dyDescent="0.25">
      <c r="A11" s="17">
        <v>43480</v>
      </c>
      <c r="B11" t="s">
        <v>167</v>
      </c>
      <c r="C11" t="s">
        <v>161</v>
      </c>
      <c r="D11" s="12">
        <v>47.93</v>
      </c>
    </row>
    <row r="16" spans="1:4" x14ac:dyDescent="0.25">
      <c r="A16" s="18" t="s">
        <v>168</v>
      </c>
      <c r="B16" t="s">
        <v>170</v>
      </c>
    </row>
    <row r="17" spans="1:2" x14ac:dyDescent="0.25">
      <c r="A17" s="19" t="s">
        <v>158</v>
      </c>
      <c r="B17">
        <v>171.57999999999998</v>
      </c>
    </row>
    <row r="18" spans="1:2" x14ac:dyDescent="0.25">
      <c r="A18" s="22" t="s">
        <v>172</v>
      </c>
      <c r="B18">
        <v>115.35</v>
      </c>
    </row>
    <row r="19" spans="1:2" x14ac:dyDescent="0.25">
      <c r="A19" s="21" t="s">
        <v>163</v>
      </c>
      <c r="B19">
        <v>115.35</v>
      </c>
    </row>
    <row r="20" spans="1:2" x14ac:dyDescent="0.25">
      <c r="A20" s="22" t="s">
        <v>175</v>
      </c>
      <c r="B20">
        <v>56.23</v>
      </c>
    </row>
    <row r="21" spans="1:2" x14ac:dyDescent="0.25">
      <c r="A21" s="21" t="s">
        <v>163</v>
      </c>
      <c r="B21">
        <v>56.23</v>
      </c>
    </row>
    <row r="22" spans="1:2" x14ac:dyDescent="0.25">
      <c r="A22" s="19" t="s">
        <v>159</v>
      </c>
      <c r="B22">
        <v>20</v>
      </c>
    </row>
    <row r="23" spans="1:2" x14ac:dyDescent="0.25">
      <c r="A23" s="22" t="s">
        <v>173</v>
      </c>
      <c r="B23">
        <v>20</v>
      </c>
    </row>
    <row r="24" spans="1:2" x14ac:dyDescent="0.25">
      <c r="A24" s="21" t="s">
        <v>163</v>
      </c>
      <c r="B24">
        <v>20</v>
      </c>
    </row>
    <row r="25" spans="1:2" x14ac:dyDescent="0.25">
      <c r="A25" s="19" t="s">
        <v>161</v>
      </c>
      <c r="B25">
        <v>47.93</v>
      </c>
    </row>
    <row r="26" spans="1:2" x14ac:dyDescent="0.25">
      <c r="A26" s="22" t="s">
        <v>177</v>
      </c>
      <c r="B26">
        <v>47.93</v>
      </c>
    </row>
    <row r="27" spans="1:2" x14ac:dyDescent="0.25">
      <c r="A27" s="21" t="s">
        <v>167</v>
      </c>
      <c r="B27">
        <v>47.93</v>
      </c>
    </row>
    <row r="28" spans="1:2" x14ac:dyDescent="0.25">
      <c r="A28" s="19" t="s">
        <v>157</v>
      </c>
      <c r="B28">
        <v>900</v>
      </c>
    </row>
    <row r="29" spans="1:2" x14ac:dyDescent="0.25">
      <c r="A29" s="22" t="s">
        <v>171</v>
      </c>
      <c r="B29">
        <v>900</v>
      </c>
    </row>
    <row r="30" spans="1:2" x14ac:dyDescent="0.25">
      <c r="A30" s="21" t="s">
        <v>162</v>
      </c>
      <c r="B30">
        <v>900</v>
      </c>
    </row>
    <row r="31" spans="1:2" x14ac:dyDescent="0.25">
      <c r="A31" s="19" t="s">
        <v>160</v>
      </c>
      <c r="B31">
        <v>57.33</v>
      </c>
    </row>
    <row r="32" spans="1:2" x14ac:dyDescent="0.25">
      <c r="A32" s="22" t="s">
        <v>173</v>
      </c>
      <c r="B32">
        <v>15.6</v>
      </c>
    </row>
    <row r="33" spans="1:2" x14ac:dyDescent="0.25">
      <c r="A33" s="21" t="s">
        <v>164</v>
      </c>
      <c r="B33">
        <v>15.6</v>
      </c>
    </row>
    <row r="34" spans="1:2" x14ac:dyDescent="0.25">
      <c r="A34" s="22" t="s">
        <v>174</v>
      </c>
      <c r="B34">
        <v>23.17</v>
      </c>
    </row>
    <row r="35" spans="1:2" x14ac:dyDescent="0.25">
      <c r="A35" s="21" t="s">
        <v>165</v>
      </c>
      <c r="B35">
        <v>23.17</v>
      </c>
    </row>
    <row r="36" spans="1:2" x14ac:dyDescent="0.25">
      <c r="A36" s="22" t="s">
        <v>176</v>
      </c>
      <c r="B36">
        <v>18.559999999999999</v>
      </c>
    </row>
    <row r="37" spans="1:2" x14ac:dyDescent="0.25">
      <c r="A37" s="21" t="s">
        <v>166</v>
      </c>
      <c r="B37">
        <v>18.559999999999999</v>
      </c>
    </row>
    <row r="38" spans="1:2" x14ac:dyDescent="0.25">
      <c r="A38" s="19" t="s">
        <v>169</v>
      </c>
      <c r="B38">
        <v>1196.8399999999999</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election activeCell="E1" sqref="E1"/>
    </sheetView>
  </sheetViews>
  <sheetFormatPr defaultRowHeight="15" x14ac:dyDescent="0.25"/>
  <cols>
    <col min="1" max="1" width="15.42578125" bestFit="1" customWidth="1"/>
    <col min="2" max="2" width="15.7109375" style="13" customWidth="1"/>
  </cols>
  <sheetData>
    <row r="1" spans="1:2" x14ac:dyDescent="0.25">
      <c r="A1" s="2" t="s">
        <v>1</v>
      </c>
      <c r="B1" s="14" t="s">
        <v>24</v>
      </c>
    </row>
    <row r="2" spans="1:2" x14ac:dyDescent="0.25">
      <c r="A2" t="s">
        <v>3</v>
      </c>
      <c r="B2" s="13">
        <v>15166</v>
      </c>
    </row>
    <row r="3" spans="1:2" x14ac:dyDescent="0.25">
      <c r="A3" t="s">
        <v>5</v>
      </c>
      <c r="B3" s="13">
        <v>1123</v>
      </c>
    </row>
    <row r="4" spans="1:2" x14ac:dyDescent="0.25">
      <c r="A4" t="s">
        <v>7</v>
      </c>
      <c r="B4" s="13">
        <v>2400</v>
      </c>
    </row>
    <row r="5" spans="1:2" x14ac:dyDescent="0.25">
      <c r="A5" t="s">
        <v>9</v>
      </c>
      <c r="B5" s="13">
        <v>55439</v>
      </c>
    </row>
    <row r="6" spans="1:2" x14ac:dyDescent="0.25">
      <c r="A6" t="s">
        <v>8</v>
      </c>
      <c r="B6" s="13">
        <v>18546</v>
      </c>
    </row>
    <row r="7" spans="1:2" x14ac:dyDescent="0.25">
      <c r="A7" t="s">
        <v>10</v>
      </c>
      <c r="B7" s="13">
        <v>4288</v>
      </c>
    </row>
    <row r="8" spans="1:2" x14ac:dyDescent="0.25">
      <c r="A8" t="s">
        <v>25</v>
      </c>
      <c r="B8" s="13">
        <v>8522</v>
      </c>
    </row>
    <row r="9" spans="1:2" x14ac:dyDescent="0.25">
      <c r="A9" t="s">
        <v>13</v>
      </c>
      <c r="B9" s="13">
        <v>19327</v>
      </c>
    </row>
    <row r="10" spans="1:2" x14ac:dyDescent="0.25">
      <c r="A10" t="s">
        <v>15</v>
      </c>
      <c r="B10" s="13">
        <v>260068</v>
      </c>
    </row>
    <row r="11" spans="1:2" x14ac:dyDescent="0.25">
      <c r="A11" t="s">
        <v>26</v>
      </c>
      <c r="B11" s="13">
        <v>589317</v>
      </c>
    </row>
    <row r="12" spans="1:2" x14ac:dyDescent="0.25">
      <c r="A12" t="s">
        <v>27</v>
      </c>
      <c r="B12" s="13">
        <v>1881</v>
      </c>
    </row>
    <row r="13" spans="1:2" x14ac:dyDescent="0.25">
      <c r="A13" t="s">
        <v>17</v>
      </c>
      <c r="B13" s="13">
        <v>15423</v>
      </c>
    </row>
    <row r="14" spans="1:2" x14ac:dyDescent="0.25">
      <c r="A14" t="s">
        <v>18</v>
      </c>
      <c r="B14" s="13">
        <v>219020</v>
      </c>
    </row>
    <row r="15" spans="1:2" x14ac:dyDescent="0.25">
      <c r="A15" t="s">
        <v>28</v>
      </c>
      <c r="B15" s="13">
        <v>227511</v>
      </c>
    </row>
    <row r="16" spans="1:2" x14ac:dyDescent="0.25">
      <c r="A16" t="s">
        <v>20</v>
      </c>
      <c r="B16" s="13">
        <v>91195</v>
      </c>
    </row>
    <row r="17" spans="1:4" x14ac:dyDescent="0.25">
      <c r="A17" t="s">
        <v>21</v>
      </c>
      <c r="B17" s="13">
        <v>1309</v>
      </c>
    </row>
    <row r="18" spans="1:4" x14ac:dyDescent="0.25">
      <c r="A18" t="s">
        <v>22</v>
      </c>
      <c r="B18" s="13">
        <v>4472</v>
      </c>
    </row>
    <row r="19" spans="1:4" x14ac:dyDescent="0.25">
      <c r="A19" t="s">
        <v>29</v>
      </c>
      <c r="B19" s="13">
        <v>7489</v>
      </c>
    </row>
    <row r="20" spans="1:4" x14ac:dyDescent="0.25">
      <c r="A20" t="s">
        <v>30</v>
      </c>
      <c r="B20" s="13">
        <v>3041</v>
      </c>
    </row>
    <row r="23" spans="1:4" x14ac:dyDescent="0.25">
      <c r="D23"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heetViews>
  <sheetFormatPr defaultRowHeight="15" x14ac:dyDescent="0.25"/>
  <cols>
    <col min="1" max="1" width="10.7109375" bestFit="1" customWidth="1"/>
  </cols>
  <sheetData>
    <row r="1" spans="1:1" x14ac:dyDescent="0.25">
      <c r="A1" s="3" t="s">
        <v>24</v>
      </c>
    </row>
    <row r="2" spans="1:1" x14ac:dyDescent="0.25">
      <c r="A2" s="4">
        <v>15166</v>
      </c>
    </row>
    <row r="3" spans="1:1" x14ac:dyDescent="0.25">
      <c r="A3" s="4">
        <v>1123</v>
      </c>
    </row>
    <row r="4" spans="1:1" x14ac:dyDescent="0.25">
      <c r="A4" s="4">
        <v>2400</v>
      </c>
    </row>
    <row r="5" spans="1:1" x14ac:dyDescent="0.25">
      <c r="A5" s="4">
        <v>55439</v>
      </c>
    </row>
    <row r="6" spans="1:1" x14ac:dyDescent="0.25">
      <c r="A6" s="4">
        <v>18546</v>
      </c>
    </row>
    <row r="7" spans="1:1" x14ac:dyDescent="0.25">
      <c r="A7" s="4">
        <v>4288</v>
      </c>
    </row>
    <row r="8" spans="1:1" x14ac:dyDescent="0.25">
      <c r="A8" s="4">
        <v>8522</v>
      </c>
    </row>
    <row r="9" spans="1:1" x14ac:dyDescent="0.25">
      <c r="A9" s="4">
        <v>19327</v>
      </c>
    </row>
    <row r="10" spans="1:1" x14ac:dyDescent="0.25">
      <c r="A10" s="4">
        <v>260068</v>
      </c>
    </row>
    <row r="11" spans="1:1" x14ac:dyDescent="0.25">
      <c r="A11" s="4">
        <v>589317</v>
      </c>
    </row>
    <row r="12" spans="1:1" x14ac:dyDescent="0.25">
      <c r="A12" s="4">
        <v>1881</v>
      </c>
    </row>
    <row r="13" spans="1:1" x14ac:dyDescent="0.25">
      <c r="A13" s="4">
        <v>15423</v>
      </c>
    </row>
    <row r="14" spans="1:1" x14ac:dyDescent="0.25">
      <c r="A14" s="4">
        <v>219020</v>
      </c>
    </row>
    <row r="15" spans="1:1" x14ac:dyDescent="0.25">
      <c r="A15" s="4">
        <v>227511</v>
      </c>
    </row>
    <row r="16" spans="1:1" x14ac:dyDescent="0.25">
      <c r="A16" s="4">
        <v>91195</v>
      </c>
    </row>
    <row r="17" spans="1:1" x14ac:dyDescent="0.25">
      <c r="A17" s="4">
        <v>1309</v>
      </c>
    </row>
    <row r="18" spans="1:1" x14ac:dyDescent="0.25">
      <c r="A18" s="4">
        <v>4472</v>
      </c>
    </row>
    <row r="19" spans="1:1" x14ac:dyDescent="0.25">
      <c r="A19" s="4">
        <v>7489</v>
      </c>
    </row>
    <row r="20" spans="1:1" x14ac:dyDescent="0.25">
      <c r="A20" s="4">
        <v>3041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
  <sheetViews>
    <sheetView zoomScaleNormal="100" workbookViewId="0">
      <selection activeCell="D13" sqref="D13"/>
    </sheetView>
  </sheetViews>
  <sheetFormatPr defaultRowHeight="15" x14ac:dyDescent="0.25"/>
  <cols>
    <col min="1" max="1" width="8.28515625" customWidth="1"/>
    <col min="2" max="4" width="15.7109375" customWidth="1"/>
  </cols>
  <sheetData>
    <row r="1" spans="1:4" x14ac:dyDescent="0.25">
      <c r="A1" s="1" t="s">
        <v>31</v>
      </c>
    </row>
    <row r="5" spans="1:4" x14ac:dyDescent="0.25">
      <c r="A5" s="3" t="s">
        <v>1</v>
      </c>
      <c r="B5" s="3" t="s">
        <v>32</v>
      </c>
      <c r="C5" s="3" t="s">
        <v>33</v>
      </c>
      <c r="D5" s="3" t="s">
        <v>34</v>
      </c>
    </row>
    <row r="6" spans="1:4" x14ac:dyDescent="0.25">
      <c r="A6" t="s">
        <v>35</v>
      </c>
      <c r="B6" s="6">
        <v>10.15</v>
      </c>
      <c r="C6">
        <v>10</v>
      </c>
      <c r="D6" s="6">
        <f t="shared" ref="D6:D11" si="0">B6*C6</f>
        <v>101.5</v>
      </c>
    </row>
    <row r="7" spans="1:4" x14ac:dyDescent="0.25">
      <c r="A7" t="s">
        <v>36</v>
      </c>
      <c r="B7" s="6">
        <v>10.15</v>
      </c>
      <c r="C7">
        <v>40</v>
      </c>
      <c r="D7" s="6">
        <f t="shared" si="0"/>
        <v>406</v>
      </c>
    </row>
    <row r="8" spans="1:4" x14ac:dyDescent="0.25">
      <c r="A8" t="s">
        <v>37</v>
      </c>
      <c r="B8" s="6">
        <v>35</v>
      </c>
      <c r="C8">
        <v>40</v>
      </c>
      <c r="D8" s="6">
        <f t="shared" si="0"/>
        <v>1400</v>
      </c>
    </row>
    <row r="9" spans="1:4" x14ac:dyDescent="0.25">
      <c r="A9" t="s">
        <v>38</v>
      </c>
      <c r="B9" s="6">
        <v>17.5</v>
      </c>
      <c r="C9">
        <v>35</v>
      </c>
      <c r="D9" s="6">
        <f t="shared" si="0"/>
        <v>612.5</v>
      </c>
    </row>
    <row r="10" spans="1:4" x14ac:dyDescent="0.25">
      <c r="A10" t="s">
        <v>39</v>
      </c>
      <c r="B10" s="6">
        <v>25</v>
      </c>
      <c r="C10">
        <v>25</v>
      </c>
      <c r="D10" s="6">
        <f t="shared" si="0"/>
        <v>625</v>
      </c>
    </row>
    <row r="11" spans="1:4" x14ac:dyDescent="0.25">
      <c r="A11" t="s">
        <v>35</v>
      </c>
      <c r="B11" s="6">
        <v>35</v>
      </c>
      <c r="C11">
        <v>15</v>
      </c>
      <c r="D11" s="6">
        <f t="shared" si="0"/>
        <v>525</v>
      </c>
    </row>
    <row r="13" spans="1:4" x14ac:dyDescent="0.25">
      <c r="A13" t="s">
        <v>40</v>
      </c>
      <c r="D13" s="6">
        <f>SUM(D5:D12)</f>
        <v>3670</v>
      </c>
    </row>
  </sheetData>
  <pageMargins left="0.7" right="0.7" top="0.75" bottom="0.75" header="0.3" footer="0.3"/>
  <pageSetup orientation="portrait"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opLeftCell="C2" workbookViewId="0">
      <selection activeCell="H6" sqref="H6"/>
    </sheetView>
  </sheetViews>
  <sheetFormatPr defaultRowHeight="15" x14ac:dyDescent="0.25"/>
  <cols>
    <col min="1" max="1" width="16.5703125" bestFit="1" customWidth="1"/>
  </cols>
  <sheetData>
    <row r="1" spans="1:8" x14ac:dyDescent="0.25">
      <c r="A1" s="1" t="s">
        <v>41</v>
      </c>
    </row>
    <row r="5" spans="1:8" x14ac:dyDescent="0.25">
      <c r="A5" s="1" t="s">
        <v>42</v>
      </c>
      <c r="B5" s="1">
        <v>2008</v>
      </c>
      <c r="C5" s="1">
        <v>2009</v>
      </c>
      <c r="D5" s="1">
        <v>2010</v>
      </c>
      <c r="E5" s="1">
        <v>2011</v>
      </c>
      <c r="F5" s="1">
        <v>2012</v>
      </c>
      <c r="G5" s="1">
        <v>2013</v>
      </c>
      <c r="H5" s="1">
        <v>2014</v>
      </c>
    </row>
    <row r="6" spans="1:8" x14ac:dyDescent="0.25">
      <c r="A6" t="s">
        <v>43</v>
      </c>
      <c r="B6">
        <v>10</v>
      </c>
      <c r="C6">
        <v>15</v>
      </c>
      <c r="D6">
        <v>27</v>
      </c>
      <c r="E6">
        <v>26</v>
      </c>
      <c r="F6">
        <v>32</v>
      </c>
      <c r="G6">
        <v>15</v>
      </c>
      <c r="H6">
        <v>107</v>
      </c>
    </row>
    <row r="7" spans="1:8" x14ac:dyDescent="0.25">
      <c r="A7" t="s">
        <v>45</v>
      </c>
      <c r="B7">
        <v>14</v>
      </c>
      <c r="C7">
        <v>17</v>
      </c>
      <c r="D7">
        <v>26</v>
      </c>
      <c r="E7">
        <v>32</v>
      </c>
      <c r="F7">
        <v>45</v>
      </c>
      <c r="G7">
        <v>23</v>
      </c>
      <c r="H7">
        <v>9</v>
      </c>
    </row>
    <row r="8" spans="1:8" x14ac:dyDescent="0.25">
      <c r="A8" t="s">
        <v>44</v>
      </c>
      <c r="B8">
        <v>8</v>
      </c>
      <c r="C8">
        <v>13</v>
      </c>
      <c r="D8">
        <v>14</v>
      </c>
      <c r="E8">
        <v>18</v>
      </c>
      <c r="F8">
        <v>25</v>
      </c>
      <c r="G8">
        <v>18</v>
      </c>
      <c r="H8">
        <v>10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1224-D44C-42CA-A009-5984974AA7DD}">
  <dimension ref="A1:M12"/>
  <sheetViews>
    <sheetView workbookViewId="0">
      <selection activeCell="L16" sqref="L16"/>
    </sheetView>
  </sheetViews>
  <sheetFormatPr defaultRowHeight="15" x14ac:dyDescent="0.25"/>
  <cols>
    <col min="1" max="1" width="14" bestFit="1" customWidth="1"/>
    <col min="2" max="5" width="11" customWidth="1"/>
    <col min="9" max="9" width="9.28515625" customWidth="1"/>
    <col min="10" max="10" width="13" customWidth="1"/>
    <col min="11" max="11" width="10.28515625" customWidth="1"/>
    <col min="12" max="12" width="12.5703125" customWidth="1"/>
    <col min="13" max="13" width="12.28515625" customWidth="1"/>
  </cols>
  <sheetData>
    <row r="1" spans="1:13" x14ac:dyDescent="0.25">
      <c r="A1" t="s">
        <v>85</v>
      </c>
      <c r="B1" t="s">
        <v>84</v>
      </c>
      <c r="C1" t="s">
        <v>86</v>
      </c>
      <c r="D1" t="s">
        <v>87</v>
      </c>
      <c r="E1" t="s">
        <v>88</v>
      </c>
      <c r="F1" t="s">
        <v>89</v>
      </c>
      <c r="G1" t="s">
        <v>90</v>
      </c>
      <c r="H1" t="s">
        <v>91</v>
      </c>
      <c r="I1" t="s">
        <v>92</v>
      </c>
      <c r="J1" t="s">
        <v>93</v>
      </c>
      <c r="K1" t="s">
        <v>94</v>
      </c>
      <c r="L1" t="s">
        <v>95</v>
      </c>
      <c r="M1" t="s">
        <v>96</v>
      </c>
    </row>
    <row r="2" spans="1:13" x14ac:dyDescent="0.25">
      <c r="A2" t="s">
        <v>106</v>
      </c>
      <c r="B2">
        <v>8954</v>
      </c>
      <c r="C2">
        <v>7099</v>
      </c>
      <c r="D2">
        <v>5372</v>
      </c>
      <c r="E2">
        <v>8048</v>
      </c>
      <c r="F2">
        <v>3231</v>
      </c>
      <c r="G2">
        <v>5353</v>
      </c>
      <c r="H2">
        <v>4598</v>
      </c>
      <c r="I2">
        <v>9907</v>
      </c>
      <c r="J2">
        <v>2735</v>
      </c>
      <c r="K2">
        <v>8408</v>
      </c>
      <c r="L2">
        <v>1323</v>
      </c>
      <c r="M2">
        <v>4256</v>
      </c>
    </row>
    <row r="3" spans="1:13" x14ac:dyDescent="0.25">
      <c r="A3" t="s">
        <v>99</v>
      </c>
      <c r="B3">
        <v>8670</v>
      </c>
      <c r="C3">
        <v>6826</v>
      </c>
      <c r="D3">
        <v>8250</v>
      </c>
      <c r="E3">
        <v>3892</v>
      </c>
      <c r="F3">
        <v>8395</v>
      </c>
      <c r="G3">
        <v>6298</v>
      </c>
      <c r="H3">
        <v>768</v>
      </c>
      <c r="I3">
        <v>6286</v>
      </c>
      <c r="J3">
        <v>528</v>
      </c>
      <c r="K3">
        <v>2983</v>
      </c>
      <c r="L3">
        <v>8938</v>
      </c>
      <c r="M3">
        <v>8926</v>
      </c>
    </row>
    <row r="4" spans="1:13" x14ac:dyDescent="0.25">
      <c r="A4" t="s">
        <v>102</v>
      </c>
      <c r="B4">
        <v>6617</v>
      </c>
      <c r="C4">
        <v>5016</v>
      </c>
      <c r="D4">
        <v>9234</v>
      </c>
      <c r="E4">
        <v>1333</v>
      </c>
      <c r="F4">
        <v>858</v>
      </c>
      <c r="G4">
        <v>4437</v>
      </c>
      <c r="H4">
        <v>7616</v>
      </c>
      <c r="I4">
        <v>6105</v>
      </c>
      <c r="J4">
        <v>4329</v>
      </c>
      <c r="K4">
        <v>3331</v>
      </c>
      <c r="L4">
        <v>4580</v>
      </c>
      <c r="M4">
        <v>7344</v>
      </c>
    </row>
    <row r="5" spans="1:13" x14ac:dyDescent="0.25">
      <c r="A5" t="s">
        <v>105</v>
      </c>
      <c r="B5">
        <v>5749</v>
      </c>
      <c r="C5">
        <v>4094</v>
      </c>
      <c r="D5">
        <v>2359</v>
      </c>
      <c r="E5">
        <v>7851</v>
      </c>
      <c r="F5">
        <v>1458</v>
      </c>
      <c r="G5">
        <v>5201</v>
      </c>
      <c r="H5">
        <v>9475</v>
      </c>
      <c r="I5">
        <v>4904</v>
      </c>
      <c r="J5">
        <v>9532</v>
      </c>
      <c r="K5">
        <v>1587</v>
      </c>
      <c r="L5">
        <v>8541</v>
      </c>
      <c r="M5">
        <v>967</v>
      </c>
    </row>
    <row r="6" spans="1:13" x14ac:dyDescent="0.25">
      <c r="A6" t="s">
        <v>101</v>
      </c>
      <c r="B6">
        <v>5191</v>
      </c>
      <c r="C6">
        <v>3328</v>
      </c>
      <c r="D6">
        <v>9962</v>
      </c>
      <c r="E6">
        <v>1868</v>
      </c>
      <c r="F6">
        <v>266</v>
      </c>
      <c r="G6">
        <v>6893</v>
      </c>
      <c r="H6">
        <v>1915</v>
      </c>
      <c r="I6">
        <v>8852</v>
      </c>
      <c r="J6">
        <v>2699</v>
      </c>
      <c r="K6">
        <v>8681</v>
      </c>
      <c r="L6">
        <v>6620</v>
      </c>
      <c r="M6">
        <v>3986</v>
      </c>
    </row>
    <row r="7" spans="1:13" x14ac:dyDescent="0.25">
      <c r="A7" t="s">
        <v>100</v>
      </c>
      <c r="B7">
        <v>3672</v>
      </c>
      <c r="C7">
        <v>7356</v>
      </c>
      <c r="D7">
        <v>7112</v>
      </c>
      <c r="E7">
        <v>294</v>
      </c>
      <c r="F7">
        <v>2748</v>
      </c>
      <c r="G7">
        <v>1331</v>
      </c>
      <c r="H7">
        <v>2763</v>
      </c>
      <c r="I7">
        <v>6531</v>
      </c>
      <c r="J7">
        <v>2117</v>
      </c>
      <c r="K7">
        <v>4920</v>
      </c>
      <c r="L7">
        <v>8472</v>
      </c>
      <c r="M7">
        <v>6131</v>
      </c>
    </row>
    <row r="8" spans="1:13" x14ac:dyDescent="0.25">
      <c r="A8" t="s">
        <v>103</v>
      </c>
      <c r="B8">
        <v>3258</v>
      </c>
      <c r="C8">
        <v>8465</v>
      </c>
      <c r="D8">
        <v>1059</v>
      </c>
      <c r="E8">
        <v>2234</v>
      </c>
      <c r="F8">
        <v>8797</v>
      </c>
      <c r="G8">
        <v>4037</v>
      </c>
      <c r="H8">
        <v>8523</v>
      </c>
      <c r="I8">
        <v>6548</v>
      </c>
      <c r="J8">
        <v>9501</v>
      </c>
      <c r="K8">
        <v>4322</v>
      </c>
      <c r="L8">
        <v>7978</v>
      </c>
      <c r="M8">
        <v>7034</v>
      </c>
    </row>
    <row r="9" spans="1:13" x14ac:dyDescent="0.25">
      <c r="A9" t="s">
        <v>98</v>
      </c>
      <c r="B9">
        <v>3211</v>
      </c>
      <c r="C9">
        <v>8985</v>
      </c>
      <c r="D9">
        <v>6323</v>
      </c>
      <c r="E9" s="9">
        <v>16.399999999999999</v>
      </c>
      <c r="F9">
        <v>6424</v>
      </c>
      <c r="G9">
        <v>3595</v>
      </c>
      <c r="H9">
        <v>1123</v>
      </c>
      <c r="I9">
        <v>5898</v>
      </c>
      <c r="J9">
        <v>3236</v>
      </c>
      <c r="K9">
        <v>461</v>
      </c>
      <c r="L9">
        <v>4246</v>
      </c>
      <c r="M9">
        <v>5953</v>
      </c>
    </row>
    <row r="10" spans="1:13" x14ac:dyDescent="0.25">
      <c r="A10" t="s">
        <v>97</v>
      </c>
      <c r="B10">
        <v>456</v>
      </c>
      <c r="C10">
        <v>5478</v>
      </c>
      <c r="D10">
        <v>7241</v>
      </c>
      <c r="E10">
        <v>5124</v>
      </c>
      <c r="F10">
        <v>6617</v>
      </c>
      <c r="G10">
        <v>5124</v>
      </c>
      <c r="H10">
        <v>6540</v>
      </c>
      <c r="I10">
        <v>8745</v>
      </c>
      <c r="J10">
        <v>1427</v>
      </c>
      <c r="K10">
        <v>4215</v>
      </c>
      <c r="L10">
        <v>7616</v>
      </c>
      <c r="M10">
        <v>4215</v>
      </c>
    </row>
    <row r="11" spans="1:13" x14ac:dyDescent="0.25">
      <c r="A11" t="s">
        <v>104</v>
      </c>
      <c r="B11">
        <v>435</v>
      </c>
      <c r="C11">
        <v>4218</v>
      </c>
      <c r="D11">
        <v>1818</v>
      </c>
      <c r="E11">
        <v>8502</v>
      </c>
      <c r="F11">
        <v>6543</v>
      </c>
      <c r="G11">
        <v>5126</v>
      </c>
      <c r="H11">
        <v>5340</v>
      </c>
      <c r="I11">
        <v>8126</v>
      </c>
      <c r="J11">
        <v>8181</v>
      </c>
      <c r="K11">
        <v>2058</v>
      </c>
      <c r="L11">
        <v>3456</v>
      </c>
      <c r="M11">
        <v>3258</v>
      </c>
    </row>
    <row r="12" spans="1:13" x14ac:dyDescent="0.25">
      <c r="A12" t="s">
        <v>151</v>
      </c>
      <c r="B12">
        <f>SUBTOTAL(109,Table1[January])</f>
        <v>46213</v>
      </c>
      <c r="C12">
        <f>SUBTOTAL(109,Table1[February])</f>
        <v>60865</v>
      </c>
      <c r="D12">
        <f>SUBTOTAL(109,Table1[March])</f>
        <v>58730</v>
      </c>
      <c r="E12">
        <f>SUBTOTAL(109,Table1[April])</f>
        <v>39162.400000000001</v>
      </c>
      <c r="F12">
        <f>SUBTOTAL(109,Table1[May])</f>
        <v>45337</v>
      </c>
      <c r="G12">
        <f>SUBTOTAL(109,Table1[June])</f>
        <v>47395</v>
      </c>
      <c r="H12">
        <f>SUBTOTAL(109,Table1[July])</f>
        <v>48661</v>
      </c>
      <c r="I12">
        <f>SUBTOTAL(109,Table1[August])</f>
        <v>71902</v>
      </c>
      <c r="J12">
        <f>SUBTOTAL(109,Table1[September])</f>
        <v>44285</v>
      </c>
      <c r="K12">
        <f>SUBTOTAL(109,Table1[October])</f>
        <v>40966</v>
      </c>
      <c r="L12">
        <f>SUBTOTAL(109,Table1[November])</f>
        <v>61770</v>
      </c>
      <c r="M12">
        <f>SUBTOTAL(109,Table1[December])</f>
        <v>52070</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CDEE3-E526-479B-AE42-879BCCA682AF}">
  <dimension ref="A1:I11"/>
  <sheetViews>
    <sheetView topLeftCell="F1" workbookViewId="0">
      <selection activeCell="J10" sqref="J10"/>
    </sheetView>
  </sheetViews>
  <sheetFormatPr defaultRowHeight="15" x14ac:dyDescent="0.25"/>
  <cols>
    <col min="1" max="1" width="16" bestFit="1" customWidth="1"/>
    <col min="2" max="2" width="13.85546875" bestFit="1" customWidth="1"/>
    <col min="3" max="3" width="14.28515625" bestFit="1" customWidth="1"/>
    <col min="6" max="7" width="10.7109375" customWidth="1"/>
    <col min="8" max="8" width="16.7109375" customWidth="1"/>
  </cols>
  <sheetData>
    <row r="1" spans="1:9" ht="20.25" thickBot="1" x14ac:dyDescent="0.35">
      <c r="A1" s="10" t="s">
        <v>46</v>
      </c>
      <c r="B1" s="11" t="s">
        <v>47</v>
      </c>
      <c r="C1" s="10" t="s">
        <v>48</v>
      </c>
      <c r="F1" s="3" t="s">
        <v>48</v>
      </c>
      <c r="G1" s="3" t="s">
        <v>47</v>
      </c>
      <c r="H1" s="3" t="s">
        <v>46</v>
      </c>
    </row>
    <row r="2" spans="1:9" ht="15.75" thickTop="1" x14ac:dyDescent="0.25">
      <c r="A2" t="s">
        <v>49</v>
      </c>
      <c r="B2" s="7" t="s">
        <v>59</v>
      </c>
      <c r="C2" t="s">
        <v>60</v>
      </c>
      <c r="F2" t="s">
        <v>60</v>
      </c>
      <c r="G2" s="7" t="s">
        <v>59</v>
      </c>
      <c r="H2" t="str">
        <f>F2&amp;" "&amp;G2</f>
        <v>Shera Mauricio</v>
      </c>
      <c r="I2" t="s">
        <v>138</v>
      </c>
    </row>
    <row r="3" spans="1:9" x14ac:dyDescent="0.25">
      <c r="A3" t="s">
        <v>50</v>
      </c>
      <c r="B3" s="7" t="s">
        <v>61</v>
      </c>
      <c r="C3" t="s">
        <v>62</v>
      </c>
      <c r="F3" t="s">
        <v>62</v>
      </c>
      <c r="G3" s="7" t="s">
        <v>61</v>
      </c>
      <c r="H3" t="str">
        <f>F3&amp;" "&amp;G3</f>
        <v>Luci Cool</v>
      </c>
    </row>
    <row r="4" spans="1:9" x14ac:dyDescent="0.25">
      <c r="A4" t="s">
        <v>51</v>
      </c>
      <c r="B4" s="7" t="s">
        <v>63</v>
      </c>
      <c r="C4" t="s">
        <v>64</v>
      </c>
      <c r="F4" t="s">
        <v>64</v>
      </c>
      <c r="G4" s="7" t="s">
        <v>63</v>
      </c>
      <c r="H4" t="str">
        <f>F4&amp;" "&amp;G4</f>
        <v>Seth Rosenstein</v>
      </c>
    </row>
    <row r="5" spans="1:9" x14ac:dyDescent="0.25">
      <c r="A5" t="s">
        <v>52</v>
      </c>
      <c r="B5" s="7" t="s">
        <v>65</v>
      </c>
      <c r="C5" t="s">
        <v>66</v>
      </c>
      <c r="F5" t="s">
        <v>66</v>
      </c>
      <c r="G5" s="7" t="s">
        <v>65</v>
      </c>
    </row>
    <row r="6" spans="1:9" x14ac:dyDescent="0.25">
      <c r="A6" t="s">
        <v>53</v>
      </c>
      <c r="B6" s="7" t="s">
        <v>67</v>
      </c>
      <c r="C6" t="s">
        <v>68</v>
      </c>
      <c r="F6" t="s">
        <v>68</v>
      </c>
      <c r="G6" s="7" t="s">
        <v>67</v>
      </c>
      <c r="H6" t="str">
        <f>_xlfn.CONCAT(F6," ",G6)</f>
        <v>Elli Soden</v>
      </c>
      <c r="I6" t="s">
        <v>139</v>
      </c>
    </row>
    <row r="7" spans="1:9" x14ac:dyDescent="0.25">
      <c r="A7" t="s">
        <v>54</v>
      </c>
      <c r="B7" s="7" t="s">
        <v>69</v>
      </c>
      <c r="C7" t="s">
        <v>70</v>
      </c>
      <c r="F7" t="s">
        <v>70</v>
      </c>
      <c r="G7" s="7" t="s">
        <v>69</v>
      </c>
      <c r="H7" t="str">
        <f>_xlfn.CONCAT(F7," ",G7)</f>
        <v>Mari Gallegos</v>
      </c>
    </row>
    <row r="8" spans="1:9" x14ac:dyDescent="0.25">
      <c r="A8" t="s">
        <v>55</v>
      </c>
      <c r="B8" s="7" t="s">
        <v>71</v>
      </c>
      <c r="C8" t="s">
        <v>72</v>
      </c>
      <c r="F8" t="s">
        <v>72</v>
      </c>
      <c r="G8" s="7" t="s">
        <v>71</v>
      </c>
      <c r="H8" t="str">
        <f>_xlfn.CONCAT(F8," ",G8)</f>
        <v>Han Toliver</v>
      </c>
    </row>
    <row r="9" spans="1:9" x14ac:dyDescent="0.25">
      <c r="A9" t="s">
        <v>56</v>
      </c>
      <c r="B9" s="7" t="s">
        <v>73</v>
      </c>
      <c r="C9" t="s">
        <v>74</v>
      </c>
      <c r="F9" t="s">
        <v>74</v>
      </c>
      <c r="G9" s="7" t="s">
        <v>73</v>
      </c>
    </row>
    <row r="10" spans="1:9" x14ac:dyDescent="0.25">
      <c r="A10" t="s">
        <v>57</v>
      </c>
      <c r="B10" s="7" t="s">
        <v>75</v>
      </c>
      <c r="C10" t="s">
        <v>76</v>
      </c>
      <c r="F10" t="s">
        <v>76</v>
      </c>
      <c r="G10" s="7" t="s">
        <v>75</v>
      </c>
    </row>
    <row r="11" spans="1:9" x14ac:dyDescent="0.25">
      <c r="A11" t="s">
        <v>58</v>
      </c>
      <c r="B11" s="7" t="s">
        <v>77</v>
      </c>
      <c r="C11" t="s">
        <v>78</v>
      </c>
      <c r="F11" t="s">
        <v>78</v>
      </c>
      <c r="G11" s="7" t="s">
        <v>77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B62C-65E8-4B19-BE70-FDAD58AA3BF1}">
  <dimension ref="A1:J16"/>
  <sheetViews>
    <sheetView topLeftCell="A16" workbookViewId="0">
      <selection activeCell="A16" sqref="A16:H16"/>
    </sheetView>
  </sheetViews>
  <sheetFormatPr defaultRowHeight="15" x14ac:dyDescent="0.25"/>
  <sheetData>
    <row r="1" spans="1:10" x14ac:dyDescent="0.25">
      <c r="A1" s="8">
        <v>43466</v>
      </c>
      <c r="B1" s="8">
        <v>43467</v>
      </c>
      <c r="C1" s="8">
        <v>43468</v>
      </c>
      <c r="D1" s="8">
        <v>43469</v>
      </c>
      <c r="E1" s="8">
        <v>43470</v>
      </c>
      <c r="F1" s="8">
        <v>43471</v>
      </c>
      <c r="G1" s="8">
        <v>43472</v>
      </c>
      <c r="H1" s="8">
        <v>43473</v>
      </c>
    </row>
    <row r="5" spans="1:10" x14ac:dyDescent="0.25">
      <c r="A5">
        <v>1</v>
      </c>
      <c r="C5">
        <v>1</v>
      </c>
      <c r="D5">
        <v>2</v>
      </c>
      <c r="E5">
        <v>3</v>
      </c>
      <c r="F5">
        <v>4</v>
      </c>
      <c r="G5">
        <v>5</v>
      </c>
      <c r="H5">
        <v>6</v>
      </c>
      <c r="I5">
        <v>7</v>
      </c>
      <c r="J5">
        <v>8</v>
      </c>
    </row>
    <row r="6" spans="1:10" x14ac:dyDescent="0.25">
      <c r="A6">
        <v>2</v>
      </c>
    </row>
    <row r="7" spans="1:10" x14ac:dyDescent="0.25">
      <c r="A7">
        <v>3</v>
      </c>
    </row>
    <row r="8" spans="1:10" x14ac:dyDescent="0.25">
      <c r="A8">
        <v>4</v>
      </c>
    </row>
    <row r="9" spans="1:10" x14ac:dyDescent="0.25">
      <c r="A9">
        <v>5</v>
      </c>
    </row>
    <row r="10" spans="1:10" x14ac:dyDescent="0.25">
      <c r="A10">
        <v>6</v>
      </c>
    </row>
    <row r="11" spans="1:10" x14ac:dyDescent="0.25">
      <c r="A11">
        <v>7</v>
      </c>
    </row>
    <row r="12" spans="1:10" x14ac:dyDescent="0.25">
      <c r="A12">
        <v>8</v>
      </c>
    </row>
    <row r="16" spans="1:10" x14ac:dyDescent="0.25">
      <c r="A16">
        <f>ROW(A1)</f>
        <v>1</v>
      </c>
      <c r="B16">
        <f t="shared" ref="B16:H16" si="0">ROW(B1)</f>
        <v>1</v>
      </c>
      <c r="C16">
        <f t="shared" si="0"/>
        <v>1</v>
      </c>
      <c r="D16">
        <f t="shared" si="0"/>
        <v>1</v>
      </c>
      <c r="E16">
        <f t="shared" si="0"/>
        <v>1</v>
      </c>
      <c r="F16">
        <f t="shared" si="0"/>
        <v>1</v>
      </c>
      <c r="G16">
        <f t="shared" si="0"/>
        <v>1</v>
      </c>
      <c r="H16">
        <f t="shared" si="0"/>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44D7-43E5-417F-8B69-450C63B5055E}">
  <dimension ref="A1:C11"/>
  <sheetViews>
    <sheetView workbookViewId="0">
      <selection activeCell="I4" sqref="I4"/>
    </sheetView>
  </sheetViews>
  <sheetFormatPr defaultRowHeight="15" x14ac:dyDescent="0.25"/>
  <cols>
    <col min="1" max="1" width="20.7109375" customWidth="1"/>
    <col min="2" max="2" width="21.85546875" customWidth="1"/>
    <col min="3" max="3" width="10.42578125" customWidth="1"/>
  </cols>
  <sheetData>
    <row r="1" spans="1:3" s="1" customFormat="1" x14ac:dyDescent="0.25">
      <c r="A1" s="1" t="s">
        <v>46</v>
      </c>
      <c r="B1" s="1" t="s">
        <v>79</v>
      </c>
      <c r="C1" s="1" t="s">
        <v>80</v>
      </c>
    </row>
    <row r="2" spans="1:3" x14ac:dyDescent="0.25">
      <c r="A2" t="s">
        <v>49</v>
      </c>
      <c r="B2" s="16">
        <v>0.66666666666666663</v>
      </c>
      <c r="C2" t="s">
        <v>81</v>
      </c>
    </row>
    <row r="3" spans="1:3" x14ac:dyDescent="0.25">
      <c r="A3" t="s">
        <v>50</v>
      </c>
      <c r="B3" s="16"/>
      <c r="C3" t="s">
        <v>82</v>
      </c>
    </row>
    <row r="4" spans="1:3" x14ac:dyDescent="0.25">
      <c r="A4" t="s">
        <v>51</v>
      </c>
      <c r="B4" s="16"/>
      <c r="C4" t="s">
        <v>82</v>
      </c>
    </row>
    <row r="5" spans="1:3" x14ac:dyDescent="0.25">
      <c r="A5" t="s">
        <v>52</v>
      </c>
      <c r="B5" s="16"/>
      <c r="C5" t="s">
        <v>82</v>
      </c>
    </row>
    <row r="6" spans="1:3" x14ac:dyDescent="0.25">
      <c r="A6" t="s">
        <v>53</v>
      </c>
      <c r="B6" s="16"/>
      <c r="C6" t="s">
        <v>81</v>
      </c>
    </row>
    <row r="7" spans="1:3" x14ac:dyDescent="0.25">
      <c r="A7" t="s">
        <v>54</v>
      </c>
      <c r="B7" s="16"/>
      <c r="C7" t="s">
        <v>83</v>
      </c>
    </row>
    <row r="8" spans="1:3" x14ac:dyDescent="0.25">
      <c r="A8" t="s">
        <v>55</v>
      </c>
      <c r="B8" s="16"/>
      <c r="C8" t="s">
        <v>81</v>
      </c>
    </row>
    <row r="9" spans="1:3" x14ac:dyDescent="0.25">
      <c r="A9" t="s">
        <v>56</v>
      </c>
      <c r="B9" s="16"/>
      <c r="C9" t="s">
        <v>81</v>
      </c>
    </row>
    <row r="10" spans="1:3" x14ac:dyDescent="0.25">
      <c r="A10" t="s">
        <v>57</v>
      </c>
      <c r="B10" s="16"/>
      <c r="C10" t="s">
        <v>82</v>
      </c>
    </row>
    <row r="11" spans="1:3" x14ac:dyDescent="0.25">
      <c r="A11" t="s">
        <v>58</v>
      </c>
      <c r="B11" s="16"/>
      <c r="C11" t="s">
        <v>83</v>
      </c>
    </row>
  </sheetData>
  <dataValidations count="1">
    <dataValidation type="time" allowBlank="1" showInputMessage="1" showErrorMessage="1" promptTitle="Alert" prompt="Only enter times between 10 A and 5 P" sqref="B2:B11" xr:uid="{20145316-754A-4B3D-96E3-412C3DDD6EEC}">
      <formula1>0.416666666666667</formula1>
      <formula2>0.708333333333333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NV Cities</vt:lpstr>
      <vt:lpstr>Alpha</vt:lpstr>
      <vt:lpstr>Numbers</vt:lpstr>
      <vt:lpstr>payroll</vt:lpstr>
      <vt:lpstr>chart</vt:lpstr>
      <vt:lpstr>table</vt:lpstr>
      <vt:lpstr>split data</vt:lpstr>
      <vt:lpstr>fill data</vt:lpstr>
      <vt:lpstr>data validation</vt:lpstr>
      <vt:lpstr>IFS ex</vt:lpstr>
      <vt:lpstr>SUMIF ex</vt:lpstr>
      <vt:lpstr>Calc Dates</vt:lpstr>
      <vt:lpstr>Pivot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John Larson</cp:lastModifiedBy>
  <dcterms:created xsi:type="dcterms:W3CDTF">2014-03-30T01:31:52Z</dcterms:created>
  <dcterms:modified xsi:type="dcterms:W3CDTF">2019-03-31T20:18:25Z</dcterms:modified>
</cp:coreProperties>
</file>